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590" windowHeight="9930" tabRatio="864" activeTab="1"/>
  </bookViews>
  <sheets>
    <sheet name="封面" sheetId="1" r:id="rId1"/>
    <sheet name="2017年全区一般预算" sheetId="2" r:id="rId2"/>
    <sheet name="2017年区级一般预算" sheetId="3" r:id="rId3"/>
    <sheet name="2017年政府性基金" sheetId="4" r:id="rId4"/>
    <sheet name="2017年国有资本经营" sheetId="5" r:id="rId5"/>
    <sheet name="2017年社保基金" sheetId="6" r:id="rId6"/>
    <sheet name="2018年全区一般预算" sheetId="7" r:id="rId7"/>
    <sheet name="2018年区本级一般预算" sheetId="8" r:id="rId8"/>
    <sheet name="2018年政府性基金" sheetId="9" r:id="rId9"/>
    <sheet name="2018年国有资本经营" sheetId="10" r:id="rId10"/>
    <sheet name="2018年社保基金" sheetId="11" r:id="rId11"/>
    <sheet name="封底" sheetId="12" r:id="rId12"/>
  </sheets>
  <definedNames>
    <definedName name="_xlnm.Print_Area" localSheetId="7">'2018年区本级一般预算'!$A$1:$H$40</definedName>
    <definedName name="Z_28D16289_B5C7_498E_B707_BBFEBDBD2D81_.wvu.Cols" localSheetId="11" hidden="1">'封底'!$E:$E</definedName>
    <definedName name="Z_AFB7998E_8F42_4C91_B875_1D6E922FA238_.wvu.Cols" localSheetId="11" hidden="1">'封底'!$E:$E</definedName>
    <definedName name="Z_CEF96BD1_E2E2_4442_B967_6FD4AA9EBD7A_.wvu.Cols" localSheetId="11" hidden="1">'封底'!$E:$E</definedName>
  </definedNames>
  <calcPr fullCalcOnLoad="1" fullPrecision="0"/>
</workbook>
</file>

<file path=xl/sharedStrings.xml><?xml version="1.0" encoding="utf-8"?>
<sst xmlns="http://schemas.openxmlformats.org/spreadsheetml/2006/main" count="659" uniqueCount="327">
  <si>
    <t>表三</t>
  </si>
  <si>
    <t>表七</t>
  </si>
  <si>
    <t>收入总计</t>
  </si>
  <si>
    <t>表八</t>
  </si>
  <si>
    <t>表一</t>
  </si>
  <si>
    <t>单位：万元</t>
  </si>
  <si>
    <t>表二</t>
  </si>
  <si>
    <t>支出总计</t>
  </si>
  <si>
    <t>二、税收返还收入</t>
  </si>
  <si>
    <t>收  入  项  目</t>
  </si>
  <si>
    <t>支  出  项  目</t>
  </si>
  <si>
    <t>收  入  项  目</t>
  </si>
  <si>
    <t>支  出  项  目</t>
  </si>
  <si>
    <t>表六</t>
  </si>
  <si>
    <t>增值税</t>
  </si>
  <si>
    <t>营业税</t>
  </si>
  <si>
    <t>个人所得税</t>
  </si>
  <si>
    <t>土地增值税</t>
  </si>
  <si>
    <t>耕地占用税</t>
  </si>
  <si>
    <t>契税</t>
  </si>
  <si>
    <t>2.非税收入</t>
  </si>
  <si>
    <t>专项收入</t>
  </si>
  <si>
    <t>其他收入</t>
  </si>
  <si>
    <t>1.中央“两税”返还收入</t>
  </si>
  <si>
    <t>2.预算划转补助</t>
  </si>
  <si>
    <t>1.一般公共服务</t>
  </si>
  <si>
    <t>2.国防</t>
  </si>
  <si>
    <t>3.公共安全</t>
  </si>
  <si>
    <t>4.教育</t>
  </si>
  <si>
    <t>5.科学技术</t>
  </si>
  <si>
    <t>6.文化体育与传媒</t>
  </si>
  <si>
    <t>7.社会保障和就业</t>
  </si>
  <si>
    <t>9.节能环保</t>
  </si>
  <si>
    <t>12.交通运输</t>
  </si>
  <si>
    <t>国有土地收益基金收入</t>
  </si>
  <si>
    <t>农业土地开发资金收入</t>
  </si>
  <si>
    <t>城市公用事业附加收入</t>
  </si>
  <si>
    <t>城市基础设施配套费收入</t>
  </si>
  <si>
    <t>散装水泥专项资金收入</t>
  </si>
  <si>
    <t>新型墙体材料专项基金收入</t>
  </si>
  <si>
    <t>用于社会福利的彩票公益金支出</t>
  </si>
  <si>
    <t>用于体育事业的彩票公益金支出</t>
  </si>
  <si>
    <t>散装水泥专项资金支出</t>
  </si>
  <si>
    <t>新型墙体材料专项基金支出</t>
  </si>
  <si>
    <t>8.医疗卫生与计划生育</t>
  </si>
  <si>
    <t>10.城乡社区</t>
  </si>
  <si>
    <t>11.农林水</t>
  </si>
  <si>
    <t>13.资源勘探信息等</t>
  </si>
  <si>
    <t>14.商业服务业等</t>
  </si>
  <si>
    <t>利润收入</t>
  </si>
  <si>
    <t>一、一般公共预算收入小计</t>
  </si>
  <si>
    <t>一、一般公共预算支出小计</t>
  </si>
  <si>
    <t>一、政府性基金预算支出小计</t>
  </si>
  <si>
    <t>四、调入资金</t>
  </si>
  <si>
    <t>一、国有资本经营预算收入小计</t>
  </si>
  <si>
    <t>烟草企业利润收入</t>
  </si>
  <si>
    <t>投资服务企业利润收入</t>
  </si>
  <si>
    <t>股利、股息收入</t>
  </si>
  <si>
    <t>国有参股公司股利、股息收入</t>
  </si>
  <si>
    <t>其他国有资本经营预算收入</t>
  </si>
  <si>
    <t>一、国有资本经营预算支出小计</t>
  </si>
  <si>
    <t>解决历史遗留问题及改革成本支出</t>
  </si>
  <si>
    <t>国有企业政策性补贴</t>
  </si>
  <si>
    <t>二、增设预算周转金</t>
  </si>
  <si>
    <t>三、上级补助收入</t>
  </si>
  <si>
    <t>四、上年结转支出</t>
  </si>
  <si>
    <t>五、上级补助支出</t>
  </si>
  <si>
    <t>六、上解支出</t>
  </si>
  <si>
    <t>七、债务还本支出</t>
  </si>
  <si>
    <t>三、上年结余</t>
  </si>
  <si>
    <t>五、债务转贷收入</t>
  </si>
  <si>
    <t>执行数为
预算调整数%</t>
  </si>
  <si>
    <t>同比增减%</t>
  </si>
  <si>
    <t>同比增减%</t>
  </si>
  <si>
    <t>转移支出</t>
  </si>
  <si>
    <t>上解上级支出</t>
  </si>
  <si>
    <t>2017年预算数</t>
  </si>
  <si>
    <t>19.预备费</t>
  </si>
  <si>
    <t>四、江门体制税收返还收入</t>
  </si>
  <si>
    <t>五、营改增收入分成体制调整返还基数</t>
  </si>
  <si>
    <t>八、上年结余</t>
  </si>
  <si>
    <t>九、调入资金</t>
  </si>
  <si>
    <t>十一、债券转贷收入</t>
  </si>
  <si>
    <t>八、结转下年支出</t>
  </si>
  <si>
    <t>六、结转下年支出</t>
  </si>
  <si>
    <t>二、上级补助收入</t>
  </si>
  <si>
    <t>二、上级补助支出</t>
  </si>
  <si>
    <t>三、调出资金</t>
  </si>
  <si>
    <t>五、债务还本支出</t>
  </si>
  <si>
    <t>表四</t>
  </si>
  <si>
    <t>单位：万元</t>
  </si>
  <si>
    <t>单位：万元</t>
  </si>
  <si>
    <t>收  入  项  目</t>
  </si>
  <si>
    <t>收  入  项  目</t>
  </si>
  <si>
    <t>执行数为
预算调整数%</t>
  </si>
  <si>
    <t>支  出  项  目</t>
  </si>
  <si>
    <t>支  出  项  目</t>
  </si>
  <si>
    <t>二、上年结余</t>
  </si>
  <si>
    <t>二、调出资金</t>
  </si>
  <si>
    <t>二、调出资金</t>
  </si>
  <si>
    <t>三、结转下年支出</t>
  </si>
  <si>
    <t>收入总计</t>
  </si>
  <si>
    <t>收入总计</t>
  </si>
  <si>
    <t>支出总计</t>
  </si>
  <si>
    <t>支出总计</t>
  </si>
  <si>
    <t>表九</t>
  </si>
  <si>
    <t>其他国有资本经营预算企业利润收入</t>
  </si>
  <si>
    <t>表五</t>
  </si>
  <si>
    <t>单位：万元</t>
  </si>
  <si>
    <t>收  入  项  目</t>
  </si>
  <si>
    <t>支  出  项  目</t>
  </si>
  <si>
    <t>二、上年结余</t>
  </si>
  <si>
    <t>收入总计</t>
  </si>
  <si>
    <t>表十</t>
  </si>
  <si>
    <t>收  入  项  目</t>
  </si>
  <si>
    <t>支  出  项  目</t>
  </si>
  <si>
    <t>收入总计</t>
  </si>
  <si>
    <t>支出总计</t>
  </si>
  <si>
    <t>二、上级补助收入</t>
  </si>
  <si>
    <t>三、上年结余</t>
  </si>
  <si>
    <t>四、调入资金</t>
  </si>
  <si>
    <t>五、债务转贷收入</t>
  </si>
  <si>
    <t>支出总计</t>
  </si>
  <si>
    <t>三、补充预算稳定调节基金</t>
  </si>
  <si>
    <r>
      <rPr>
        <sz val="16"/>
        <rFont val="方正仿宋简体"/>
        <family val="0"/>
      </rPr>
      <t>　　　　</t>
    </r>
    <r>
      <rPr>
        <sz val="16"/>
        <rFont val="Times New Roman"/>
        <family val="1"/>
      </rPr>
      <t xml:space="preserve">  </t>
    </r>
    <r>
      <rPr>
        <sz val="16"/>
        <rFont val="方正仿宋简体"/>
        <family val="0"/>
      </rPr>
      <t>　</t>
    </r>
    <r>
      <rPr>
        <sz val="16"/>
        <rFont val="Times New Roman"/>
        <family val="1"/>
      </rPr>
      <t xml:space="preserve"> </t>
    </r>
    <r>
      <rPr>
        <sz val="16"/>
        <rFont val="方正仿宋简体"/>
        <family val="0"/>
      </rPr>
      <t>（共印</t>
    </r>
    <r>
      <rPr>
        <sz val="16"/>
        <rFont val="Times New Roman"/>
        <family val="1"/>
      </rPr>
      <t>950</t>
    </r>
    <r>
      <rPr>
        <sz val="16"/>
        <rFont val="方正仿宋简体"/>
        <family val="0"/>
      </rPr>
      <t>份）</t>
    </r>
  </si>
  <si>
    <t>新会区2017年一般公共预算收支执行情况表</t>
  </si>
  <si>
    <t>2017年预算
调整数</t>
  </si>
  <si>
    <t>2017年执行数</t>
  </si>
  <si>
    <t>新会区2017年区级一般公共预算收支执行情况表</t>
  </si>
  <si>
    <t>新会区2017年政府性基金预算收支执行情况表</t>
  </si>
  <si>
    <t>新会区2018年一般公共预算收支草案</t>
  </si>
  <si>
    <t>2018年预算数</t>
  </si>
  <si>
    <t>新会区2018年区本级一般公共预算收支草案</t>
  </si>
  <si>
    <t>新会区2018年政府性基金预算收支草案</t>
  </si>
  <si>
    <t>新会区2018年区本级国有资本经营预算收支草案</t>
  </si>
  <si>
    <t>新会区2018年社会保险基金预算收支草案</t>
  </si>
  <si>
    <t>2017年执行数</t>
  </si>
  <si>
    <t>1.税收收入</t>
  </si>
  <si>
    <t>企业所得税</t>
  </si>
  <si>
    <t>资源税</t>
  </si>
  <si>
    <t>城市维护建设税</t>
  </si>
  <si>
    <t>房产税</t>
  </si>
  <si>
    <t>印花税</t>
  </si>
  <si>
    <t>城市土地使用税</t>
  </si>
  <si>
    <t>车船税</t>
  </si>
  <si>
    <t>行政事业性收费收入</t>
  </si>
  <si>
    <t>罚没收入</t>
  </si>
  <si>
    <t>国有资本经营收入</t>
  </si>
  <si>
    <t>国有资源(资产)有偿使用收入</t>
  </si>
  <si>
    <t>政府住房基金收入</t>
  </si>
  <si>
    <t>3.省共享“四税”返还</t>
  </si>
  <si>
    <t>六、上年结余</t>
  </si>
  <si>
    <t>七、调入资金</t>
  </si>
  <si>
    <t>八、调入预算稳定调节基金</t>
  </si>
  <si>
    <t>九、债券转贷收入</t>
  </si>
  <si>
    <t xml:space="preserve"> 一、一般公共预算支出小计</t>
  </si>
  <si>
    <t>8.医疗卫生与计划生育</t>
  </si>
  <si>
    <t>10.城乡社区</t>
  </si>
  <si>
    <t>11.农林水</t>
  </si>
  <si>
    <t>13.资源勘探信息等</t>
  </si>
  <si>
    <t>14.商业服务业等</t>
  </si>
  <si>
    <t>15.金融支出</t>
  </si>
  <si>
    <t>16.国土资源气象等</t>
  </si>
  <si>
    <t>17.住房保障支出</t>
  </si>
  <si>
    <t>18.粮油物资储备</t>
  </si>
  <si>
    <t>19.预备费</t>
  </si>
  <si>
    <t>21.其他支出</t>
  </si>
  <si>
    <t>22.债务付息支出</t>
  </si>
  <si>
    <t>23.债务发行费用支出</t>
  </si>
  <si>
    <t>二、增设预算周转金</t>
  </si>
  <si>
    <t>三、补充预算稳定调节基金</t>
  </si>
  <si>
    <t>四、上年结转支出</t>
  </si>
  <si>
    <t>五、上级补助支出</t>
  </si>
  <si>
    <t>六、上解支出</t>
  </si>
  <si>
    <t>七、债务还本支出</t>
  </si>
  <si>
    <t>八、结转下年支出</t>
  </si>
  <si>
    <t>十、调入预算稳定调节基金</t>
  </si>
  <si>
    <t>七、镇级体制上解、出口退税负担上解
以及上划教育经费等</t>
  </si>
  <si>
    <t>8.医疗卫生与计划生育</t>
  </si>
  <si>
    <t>10.城乡社区</t>
  </si>
  <si>
    <t>11.农林水</t>
  </si>
  <si>
    <t>13.资源勘探信息等</t>
  </si>
  <si>
    <t>14.商业服务业等</t>
  </si>
  <si>
    <t>19.预备费</t>
  </si>
  <si>
    <t>21.其他支出</t>
  </si>
  <si>
    <t>三、补充预算稳定调节基金</t>
  </si>
  <si>
    <t>四、上年结转支出</t>
  </si>
  <si>
    <t>五、上级补助支出</t>
  </si>
  <si>
    <t>六、上解支出</t>
  </si>
  <si>
    <t>七、债务还本支出</t>
  </si>
  <si>
    <t>八、结转下年支出</t>
  </si>
  <si>
    <t>一、基金预算收入小计</t>
  </si>
  <si>
    <t>国有土地使用权出让收入</t>
  </si>
  <si>
    <t>彩票公益金收入</t>
  </si>
  <si>
    <t>福利彩票销售机构的业务费用</t>
  </si>
  <si>
    <t>污水处理费收入</t>
  </si>
  <si>
    <t>国有土地使用权出让收入</t>
  </si>
  <si>
    <t>彩票公益金收入</t>
  </si>
  <si>
    <t>污水处理费收入</t>
  </si>
  <si>
    <t>国有土地使用权出让收入安排的支出</t>
  </si>
  <si>
    <t>国有土地使用权出让金债务付息支出</t>
  </si>
  <si>
    <t>国有土地使用权出让金债务发行费用支出</t>
  </si>
  <si>
    <t>城市公用事业附加收入安排的支出</t>
  </si>
  <si>
    <t>国有土地收益基金收入安排的支出</t>
  </si>
  <si>
    <t>农业土地开发资金收入安排的支出</t>
  </si>
  <si>
    <t>城市基础设施配套费收入安排的支出</t>
  </si>
  <si>
    <t>污水处理费收入安排的支出</t>
  </si>
  <si>
    <t>3.彩票发行销售机构业务费安排的支出</t>
  </si>
  <si>
    <t>福利彩票销售机构的业务费支出</t>
  </si>
  <si>
    <t>二、上级补助支出</t>
  </si>
  <si>
    <t>三、调出资金</t>
  </si>
  <si>
    <t>五、债务还本支出</t>
  </si>
  <si>
    <t>六 、结转下年支出</t>
  </si>
  <si>
    <t>一、国有资本经营预算收入</t>
  </si>
  <si>
    <t>二、调入资金</t>
  </si>
  <si>
    <t>一、国有资本经营预算支出</t>
  </si>
  <si>
    <t>国有企业改革成本支出</t>
  </si>
  <si>
    <t>其他解决历史遗留问题及改革成本支出</t>
  </si>
  <si>
    <t>国有企业政策性补贴</t>
  </si>
  <si>
    <t xml:space="preserve">    国有企业资本金注入</t>
  </si>
  <si>
    <t>其他国有企业资本金注入</t>
  </si>
  <si>
    <t xml:space="preserve">    其他国有资本经营预算支出</t>
  </si>
  <si>
    <t>其他国有资本经营预算支出</t>
  </si>
  <si>
    <t>一、社会保险基金收入小计</t>
  </si>
  <si>
    <t>企业职工基本养老保险基金</t>
  </si>
  <si>
    <t>保险费收入</t>
  </si>
  <si>
    <t>投资收益</t>
  </si>
  <si>
    <t>转移收入</t>
  </si>
  <si>
    <t>机关事业单位基本养老保险基金</t>
  </si>
  <si>
    <t>财政补贴收入</t>
  </si>
  <si>
    <t>城乡居民基本养老保险基金</t>
  </si>
  <si>
    <t>城镇职工基本医疗保险基金</t>
  </si>
  <si>
    <t>城乡居民基本医疗保险基金</t>
  </si>
  <si>
    <t>工伤保险基金</t>
  </si>
  <si>
    <t>失业保险基金</t>
  </si>
  <si>
    <t>生育保险基金</t>
  </si>
  <si>
    <t>执行数为
预算调整数%</t>
  </si>
  <si>
    <t>一、社会保险基金支出小计</t>
  </si>
  <si>
    <t>社会保险待遇支出</t>
  </si>
  <si>
    <t>转移支出</t>
  </si>
  <si>
    <t>其他支出</t>
  </si>
  <si>
    <t>上解上级支出</t>
  </si>
  <si>
    <t>购买大病保险支出</t>
  </si>
  <si>
    <t>工伤专项经费支出</t>
  </si>
  <si>
    <t>稳定岗位补贴支出</t>
  </si>
  <si>
    <t>二、结转下年支出</t>
  </si>
  <si>
    <t>新会区十五届人大三次会议文件（5）附件</t>
  </si>
  <si>
    <r>
      <t>新会区201</t>
    </r>
    <r>
      <rPr>
        <sz val="36"/>
        <rFont val="方正小标宋简体"/>
        <family val="0"/>
      </rPr>
      <t>7</t>
    </r>
    <r>
      <rPr>
        <sz val="36"/>
        <rFont val="方正小标宋简体"/>
        <family val="0"/>
      </rPr>
      <t>年预算执行情况</t>
    </r>
  </si>
  <si>
    <r>
      <t xml:space="preserve"> 和201</t>
    </r>
    <r>
      <rPr>
        <sz val="36"/>
        <rFont val="方正小标宋简体"/>
        <family val="0"/>
      </rPr>
      <t>8</t>
    </r>
    <r>
      <rPr>
        <sz val="36"/>
        <rFont val="方正小标宋简体"/>
        <family val="0"/>
      </rPr>
      <t>年预算草案</t>
    </r>
  </si>
  <si>
    <t>一、一般公共预算收入小计</t>
  </si>
  <si>
    <t>1.税收收入</t>
  </si>
  <si>
    <t>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</si>
  <si>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</si>
  <si>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</si>
  <si>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</si>
  <si>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</si>
  <si>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</si>
  <si>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</si>
  <si>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</si>
  <si>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城市土地使用税</t>
  </si>
  <si>
    <t>土地增值税</t>
  </si>
  <si>
    <t>车船税</t>
  </si>
  <si>
    <t>耕地占用税</t>
  </si>
  <si>
    <t>契税</t>
  </si>
  <si>
    <t>2.非税收入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</si>
  <si>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</si>
  <si>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</si>
  <si>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</si>
  <si>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</si>
  <si>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</si>
  <si>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政府住房基金收入</t>
  </si>
  <si>
    <t>其他收入</t>
  </si>
  <si>
    <t>二、税收返还收入</t>
  </si>
  <si>
    <t>1.中央“两税”返还收入</t>
  </si>
  <si>
    <t>2.预算划转补助</t>
  </si>
  <si>
    <t>3.省共享“四税”返还</t>
  </si>
  <si>
    <t>三、上级补助收入</t>
  </si>
  <si>
    <t>四、江门体制税收返还收入</t>
  </si>
  <si>
    <t>五、营改增收入分成体制调整返还基数</t>
  </si>
  <si>
    <t>七、镇级体制上解、出口退税负担上解
以及上划教育经费等</t>
  </si>
  <si>
    <t>八、上年结余</t>
  </si>
  <si>
    <t>九、调入资金</t>
  </si>
  <si>
    <t>十、调入预算稳定调节基金</t>
  </si>
  <si>
    <t>十一、债券转贷收入</t>
  </si>
  <si>
    <t>国有企业改革成本支出</t>
  </si>
  <si>
    <t>其他解决历史遗留问题及改革成本支出</t>
  </si>
  <si>
    <t>国有企业政策性补贴</t>
  </si>
  <si>
    <t xml:space="preserve">    国有企业资本金注入</t>
  </si>
  <si>
    <t>其他国有企业资本金注入</t>
  </si>
  <si>
    <t xml:space="preserve">    其他国有资本经营预算支出</t>
  </si>
  <si>
    <t>其他国有资本经营预算支出</t>
  </si>
  <si>
    <t>一、社会保险基金收入小计</t>
  </si>
  <si>
    <t>企业职工基本养老保险基金</t>
  </si>
  <si>
    <t>保险费收入</t>
  </si>
  <si>
    <t>投资收益</t>
  </si>
  <si>
    <t>转移收入</t>
  </si>
  <si>
    <t>机关事业单位基本养老保险基金</t>
  </si>
  <si>
    <t>财政补贴收入</t>
  </si>
  <si>
    <t>城乡居民基本养老保险基金</t>
  </si>
  <si>
    <t>城镇职工基本医疗保险基金</t>
  </si>
  <si>
    <t>城乡居民基本医疗保险基金</t>
  </si>
  <si>
    <t>工伤保险基金</t>
  </si>
  <si>
    <t>失业保险基金</t>
  </si>
  <si>
    <t>生育保险基金</t>
  </si>
  <si>
    <t>二、上年结余</t>
  </si>
  <si>
    <r>
      <t>1.</t>
    </r>
    <r>
      <rPr>
        <sz val="11"/>
        <rFont val="宋体"/>
        <family val="0"/>
      </rPr>
      <t>城乡社区</t>
    </r>
  </si>
  <si>
    <r>
      <t>2.</t>
    </r>
    <r>
      <rPr>
        <sz val="11"/>
        <rFont val="宋体"/>
        <family val="0"/>
      </rPr>
      <t>资源勘探信息等</t>
    </r>
  </si>
  <si>
    <r>
      <t>4.</t>
    </r>
    <r>
      <rPr>
        <sz val="11"/>
        <rFont val="宋体"/>
        <family val="0"/>
      </rPr>
      <t>彩票公益金安排的支出</t>
    </r>
  </si>
  <si>
    <t>15.金融支出</t>
  </si>
  <si>
    <t>16.国土资源气象等</t>
  </si>
  <si>
    <t>17.住房保障支出</t>
  </si>
  <si>
    <t>18.粮油物资储备</t>
  </si>
  <si>
    <t>22.债务付息支出</t>
  </si>
  <si>
    <t>23.债务发行费用支出</t>
  </si>
  <si>
    <t>15.金融支出</t>
  </si>
  <si>
    <t>16.国土资源气象等</t>
  </si>
  <si>
    <t>17.住房保障支出</t>
  </si>
  <si>
    <t>18.粮油物资储备</t>
  </si>
  <si>
    <t>20.其他支出</t>
  </si>
  <si>
    <t>21.债务付息支出</t>
  </si>
  <si>
    <t>22.债务发行费用支出</t>
  </si>
  <si>
    <r>
      <rPr>
        <sz val="12"/>
        <rFont val="宋体"/>
        <family val="0"/>
      </rPr>
      <t>注：</t>
    </r>
    <r>
      <rPr>
        <sz val="12"/>
        <rFont val="Times New Roman CE"/>
        <family val="1"/>
      </rPr>
      <t>2017</t>
    </r>
    <r>
      <rPr>
        <sz val="12"/>
        <rFont val="宋体"/>
        <family val="0"/>
      </rPr>
      <t>年财政预算收入与支出变化较大，相应预算调整方案，已按规定报请区人大常委会批准。</t>
    </r>
  </si>
  <si>
    <t>新会区2017年区本级国有资本经营预算收支执行情况</t>
  </si>
  <si>
    <t>新会区2017年社会保险基金预算收支收支执行情况</t>
  </si>
  <si>
    <t>六、镇级上划统筹发展资金</t>
  </si>
  <si>
    <r>
      <t>六</t>
    </r>
    <r>
      <rPr>
        <sz val="11"/>
        <rFont val="宋体"/>
        <family val="0"/>
      </rPr>
      <t>、镇级上划统筹发展资金</t>
    </r>
  </si>
  <si>
    <r>
      <t xml:space="preserve">  </t>
    </r>
    <r>
      <rPr>
        <sz val="16"/>
        <rFont val="方正仿宋简体"/>
        <family val="0"/>
      </rPr>
      <t>区十五届人大三次会议秘书处</t>
    </r>
    <r>
      <rPr>
        <sz val="16"/>
        <rFont val="Times New Roman"/>
        <family val="1"/>
      </rPr>
      <t xml:space="preserve">   </t>
    </r>
    <r>
      <rPr>
        <sz val="16"/>
        <rFont val="方正仿宋简体"/>
        <family val="0"/>
      </rPr>
      <t>　　　　　　　　　　　　　　　　　　　　</t>
    </r>
    <r>
      <rPr>
        <sz val="16"/>
        <rFont val="Times New Roman"/>
        <family val="1"/>
      </rPr>
      <t xml:space="preserve">  </t>
    </r>
    <r>
      <rPr>
        <sz val="16"/>
        <rFont val="方正仿宋简体"/>
        <family val="0"/>
      </rPr>
      <t>　　</t>
    </r>
    <r>
      <rPr>
        <sz val="16"/>
        <rFont val="Times New Roman"/>
        <family val="1"/>
      </rPr>
      <t>2018</t>
    </r>
    <r>
      <rPr>
        <sz val="16"/>
        <rFont val="方正仿宋简体"/>
        <family val="0"/>
      </rPr>
      <t>年</t>
    </r>
    <r>
      <rPr>
        <sz val="16"/>
        <rFont val="Times New Roman"/>
        <family val="1"/>
      </rPr>
      <t xml:space="preserve"> 1</t>
    </r>
    <r>
      <rPr>
        <sz val="16"/>
        <rFont val="方正仿宋简体"/>
        <family val="0"/>
      </rPr>
      <t>月</t>
    </r>
    <r>
      <rPr>
        <sz val="16"/>
        <rFont val="Times New Roman"/>
        <family val="1"/>
      </rPr>
      <t>22</t>
    </r>
    <r>
      <rPr>
        <sz val="16"/>
        <rFont val="方正仿宋简体"/>
        <family val="0"/>
      </rPr>
      <t>日印发</t>
    </r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</si>
</sst>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0;_ఀ"/>
    <numFmt numFmtId="187" formatCode="0;_萀"/>
    <numFmt numFmtId="188" formatCode="#,##0_ "/>
    <numFmt numFmtId="189" formatCode="0;_尀"/>
    <numFmt numFmtId="190" formatCode="0;_㐀"/>
    <numFmt numFmtId="191" formatCode="0;_Ⰰ"/>
    <numFmt numFmtId="192" formatCode="_ * #,##0.0_ ;_ * \-#,##0.0_ ;_ * &quot;-&quot;??_ ;_ @_ "/>
    <numFmt numFmtId="193" formatCode="_ * #,##0_ ;_ * \-#,##0_ ;_ * &quot;-&quot;??_ ;_ @_ "/>
    <numFmt numFmtId="194" formatCode="0.0_ "/>
    <numFmt numFmtId="195" formatCode="0;_᐀"/>
    <numFmt numFmtId="196" formatCode="0;_ "/>
    <numFmt numFmtId="197" formatCode="0;_ "/>
    <numFmt numFmtId="198" formatCode="0;_̀"/>
    <numFmt numFmtId="199" formatCode="0;_퀀"/>
    <numFmt numFmtId="200" formatCode="0;_Ā"/>
    <numFmt numFmtId="201" formatCode="0;_氀"/>
    <numFmt numFmtId="202" formatCode="0.000"/>
    <numFmt numFmtId="203" formatCode="0.0000"/>
    <numFmt numFmtId="204" formatCode="0.0"/>
    <numFmt numFmtId="205" formatCode="0.0000_ "/>
    <numFmt numFmtId="206" formatCode="0.00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;_⠀"/>
    <numFmt numFmtId="212" formatCode="0;_堀"/>
    <numFmt numFmtId="213" formatCode="0;_蠀"/>
    <numFmt numFmtId="214" formatCode="0.00000_ "/>
    <numFmt numFmtId="215" formatCode="#,##0.0"/>
    <numFmt numFmtId="216" formatCode="0.0%"/>
  </numFmts>
  <fonts count="52">
    <font>
      <sz val="12"/>
      <name val="宋体"/>
      <family val="0"/>
    </font>
    <font>
      <sz val="9"/>
      <name val="宋体"/>
      <family val="0"/>
    </font>
    <font>
      <sz val="22"/>
      <name val="华文中宋"/>
      <family val="0"/>
    </font>
    <font>
      <sz val="22"/>
      <name val="Times New Roman CE"/>
      <family val="1"/>
    </font>
    <font>
      <sz val="12"/>
      <name val="Times New Roman CE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楷体_GB2312"/>
      <family val="3"/>
    </font>
    <font>
      <sz val="16"/>
      <name val="Times New Roman"/>
      <family val="1"/>
    </font>
    <font>
      <sz val="12"/>
      <name val="黑体"/>
      <family val="3"/>
    </font>
    <font>
      <sz val="11"/>
      <name val="宋体"/>
      <family val="0"/>
    </font>
    <font>
      <sz val="36"/>
      <name val="方正小标宋简体"/>
      <family val="0"/>
    </font>
    <font>
      <sz val="16"/>
      <name val="方正仿宋简体"/>
      <family val="0"/>
    </font>
    <font>
      <sz val="12"/>
      <name val="Times New Roman"/>
      <family val="1"/>
    </font>
    <font>
      <sz val="22"/>
      <name val="方正小标宋简体"/>
      <family val="0"/>
    </font>
    <font>
      <sz val="20"/>
      <name val="方正小标宋简体"/>
      <family val="0"/>
    </font>
    <font>
      <sz val="11"/>
      <name val="Times New Roman"/>
      <family val="1"/>
    </font>
    <font>
      <sz val="11"/>
      <name val="Times New Roman CE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185" fontId="4" fillId="0" borderId="0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4" fillId="34" borderId="0" xfId="0" applyFont="1" applyFill="1" applyAlignment="1">
      <alignment vertical="center"/>
    </xf>
    <xf numFmtId="0" fontId="10" fillId="34" borderId="0" xfId="0" applyFont="1" applyFill="1" applyBorder="1" applyAlignment="1">
      <alignment horizontal="left" vertical="center"/>
    </xf>
    <xf numFmtId="0" fontId="10" fillId="34" borderId="0" xfId="0" applyFont="1" applyFill="1" applyAlignment="1">
      <alignment vertical="center"/>
    </xf>
    <xf numFmtId="0" fontId="10" fillId="34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 indent="1"/>
    </xf>
    <xf numFmtId="0" fontId="10" fillId="34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193" fontId="10" fillId="0" borderId="14" xfId="53" applyNumberFormat="1" applyFont="1" applyFill="1" applyBorder="1" applyAlignment="1">
      <alignment vertical="center"/>
    </xf>
    <xf numFmtId="10" fontId="10" fillId="0" borderId="14" xfId="33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10" fontId="10" fillId="0" borderId="15" xfId="33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indent="1"/>
    </xf>
    <xf numFmtId="0" fontId="10" fillId="0" borderId="14" xfId="0" applyFont="1" applyFill="1" applyBorder="1" applyAlignment="1">
      <alignment horizontal="left" vertical="center" indent="1"/>
    </xf>
    <xf numFmtId="0" fontId="10" fillId="0" borderId="10" xfId="0" applyFont="1" applyFill="1" applyBorder="1" applyAlignment="1">
      <alignment horizontal="left" vertical="center" indent="2"/>
    </xf>
    <xf numFmtId="0" fontId="10" fillId="0" borderId="14" xfId="0" applyFont="1" applyFill="1" applyBorder="1" applyAlignment="1">
      <alignment horizontal="left" vertical="center" indent="2"/>
    </xf>
    <xf numFmtId="0" fontId="10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193" fontId="10" fillId="0" borderId="17" xfId="53" applyNumberFormat="1" applyFont="1" applyFill="1" applyBorder="1" applyAlignment="1">
      <alignment vertical="center"/>
    </xf>
    <xf numFmtId="10" fontId="10" fillId="0" borderId="17" xfId="33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10" fontId="10" fillId="0" borderId="18" xfId="33" applyNumberFormat="1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193" fontId="10" fillId="0" borderId="14" xfId="53" applyNumberFormat="1" applyFont="1" applyBorder="1" applyAlignment="1">
      <alignment vertical="center"/>
    </xf>
    <xf numFmtId="10" fontId="10" fillId="0" borderId="14" xfId="33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0" fontId="10" fillId="0" borderId="15" xfId="33" applyNumberFormat="1" applyFont="1" applyBorder="1" applyAlignment="1">
      <alignment vertical="center"/>
    </xf>
    <xf numFmtId="0" fontId="10" fillId="0" borderId="10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indent="2"/>
    </xf>
    <xf numFmtId="0" fontId="10" fillId="0" borderId="14" xfId="0" applyFont="1" applyBorder="1" applyAlignment="1">
      <alignment horizontal="left" vertical="center" wrapText="1" indent="2"/>
    </xf>
    <xf numFmtId="193" fontId="10" fillId="0" borderId="19" xfId="53" applyNumberFormat="1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 indent="2"/>
    </xf>
    <xf numFmtId="0" fontId="10" fillId="0" borderId="14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wrapText="1"/>
    </xf>
    <xf numFmtId="184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left" vertical="center" indent="2"/>
    </xf>
    <xf numFmtId="188" fontId="10" fillId="0" borderId="14" xfId="53" applyNumberFormat="1" applyFont="1" applyBorder="1" applyAlignment="1">
      <alignment vertical="center"/>
    </xf>
    <xf numFmtId="184" fontId="1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193" fontId="10" fillId="0" borderId="17" xfId="53" applyNumberFormat="1" applyFont="1" applyBorder="1" applyAlignment="1">
      <alignment vertical="center"/>
    </xf>
    <xf numFmtId="10" fontId="10" fillId="0" borderId="17" xfId="33" applyNumberFormat="1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10" fontId="10" fillId="0" borderId="18" xfId="33" applyNumberFormat="1" applyFont="1" applyBorder="1" applyAlignment="1">
      <alignment vertical="center"/>
    </xf>
    <xf numFmtId="193" fontId="10" fillId="34" borderId="14" xfId="53" applyNumberFormat="1" applyFont="1" applyFill="1" applyBorder="1" applyAlignment="1">
      <alignment vertical="center"/>
    </xf>
    <xf numFmtId="10" fontId="10" fillId="34" borderId="14" xfId="33" applyNumberFormat="1" applyFont="1" applyFill="1" applyBorder="1" applyAlignment="1">
      <alignment vertical="center"/>
    </xf>
    <xf numFmtId="0" fontId="10" fillId="34" borderId="14" xfId="0" applyFont="1" applyFill="1" applyBorder="1" applyAlignment="1">
      <alignment vertical="center"/>
    </xf>
    <xf numFmtId="10" fontId="10" fillId="34" borderId="15" xfId="33" applyNumberFormat="1" applyFont="1" applyFill="1" applyBorder="1" applyAlignment="1">
      <alignment vertical="center"/>
    </xf>
    <xf numFmtId="0" fontId="17" fillId="0" borderId="10" xfId="0" applyFont="1" applyBorder="1" applyAlignment="1">
      <alignment horizontal="left" vertical="center" indent="1"/>
    </xf>
    <xf numFmtId="0" fontId="17" fillId="0" borderId="14" xfId="0" applyFont="1" applyBorder="1" applyAlignment="1">
      <alignment horizontal="left" vertical="center" indent="1"/>
    </xf>
    <xf numFmtId="0" fontId="17" fillId="0" borderId="14" xfId="0" applyFont="1" applyBorder="1" applyAlignment="1">
      <alignment horizontal="left" vertical="center" indent="2"/>
    </xf>
    <xf numFmtId="0" fontId="17" fillId="0" borderId="10" xfId="0" applyFont="1" applyBorder="1" applyAlignment="1">
      <alignment vertical="center"/>
    </xf>
    <xf numFmtId="0" fontId="10" fillId="34" borderId="14" xfId="0" applyFont="1" applyFill="1" applyBorder="1" applyAlignment="1">
      <alignment horizontal="left" vertical="center" indent="2"/>
    </xf>
    <xf numFmtId="0" fontId="10" fillId="0" borderId="10" xfId="0" applyFont="1" applyBorder="1" applyAlignment="1">
      <alignment horizontal="left" vertical="center"/>
    </xf>
    <xf numFmtId="0" fontId="10" fillId="34" borderId="14" xfId="0" applyFont="1" applyFill="1" applyBorder="1" applyAlignment="1">
      <alignment horizontal="left" vertical="center"/>
    </xf>
    <xf numFmtId="193" fontId="10" fillId="34" borderId="17" xfId="53" applyNumberFormat="1" applyFont="1" applyFill="1" applyBorder="1" applyAlignment="1">
      <alignment vertical="center"/>
    </xf>
    <xf numFmtId="10" fontId="10" fillId="34" borderId="17" xfId="33" applyNumberFormat="1" applyFont="1" applyFill="1" applyBorder="1" applyAlignment="1">
      <alignment vertical="center"/>
    </xf>
    <xf numFmtId="0" fontId="10" fillId="34" borderId="17" xfId="0" applyFont="1" applyFill="1" applyBorder="1" applyAlignment="1">
      <alignment horizontal="center" vertical="center"/>
    </xf>
    <xf numFmtId="10" fontId="10" fillId="34" borderId="18" xfId="33" applyNumberFormat="1" applyFont="1" applyFill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0" fillId="0" borderId="14" xfId="0" applyFont="1" applyBorder="1" applyAlignment="1" applyProtection="1">
      <alignment horizontal="left" vertical="center" indent="1"/>
      <protection locked="0"/>
    </xf>
    <xf numFmtId="0" fontId="17" fillId="0" borderId="10" xfId="0" applyFont="1" applyBorder="1" applyAlignment="1">
      <alignment horizontal="left" vertical="center" indent="2"/>
    </xf>
    <xf numFmtId="0" fontId="10" fillId="0" borderId="10" xfId="0" applyFont="1" applyBorder="1" applyAlignment="1">
      <alignment vertical="center" wrapText="1"/>
    </xf>
    <xf numFmtId="0" fontId="10" fillId="34" borderId="16" xfId="0" applyFont="1" applyFill="1" applyBorder="1" applyAlignment="1">
      <alignment horizontal="center" vertical="center"/>
    </xf>
    <xf numFmtId="193" fontId="10" fillId="34" borderId="17" xfId="53" applyNumberFormat="1" applyFont="1" applyFill="1" applyBorder="1" applyAlignment="1">
      <alignment horizontal="center" vertical="center"/>
    </xf>
    <xf numFmtId="0" fontId="10" fillId="34" borderId="14" xfId="0" applyFont="1" applyFill="1" applyBorder="1" applyAlignment="1" applyProtection="1">
      <alignment horizontal="left" vertical="center" indent="1"/>
      <protection locked="0"/>
    </xf>
    <xf numFmtId="0" fontId="17" fillId="34" borderId="10" xfId="0" applyFont="1" applyFill="1" applyBorder="1" applyAlignment="1">
      <alignment horizontal="left" vertical="center" indent="2"/>
    </xf>
    <xf numFmtId="0" fontId="10" fillId="34" borderId="10" xfId="0" applyFont="1" applyFill="1" applyBorder="1" applyAlignment="1">
      <alignment horizontal="left" vertical="center" indent="2"/>
    </xf>
    <xf numFmtId="193" fontId="10" fillId="34" borderId="14" xfId="53" applyNumberFormat="1" applyFont="1" applyFill="1" applyBorder="1" applyAlignment="1" applyProtection="1">
      <alignment vertical="center"/>
      <protection locked="0"/>
    </xf>
    <xf numFmtId="193" fontId="10" fillId="34" borderId="14" xfId="53" applyNumberFormat="1" applyFont="1" applyFill="1" applyBorder="1" applyAlignment="1">
      <alignment horizontal="left" vertical="center"/>
    </xf>
    <xf numFmtId="193" fontId="16" fillId="0" borderId="14" xfId="53" applyNumberFormat="1" applyFont="1" applyFill="1" applyBorder="1" applyAlignment="1">
      <alignment vertical="center"/>
    </xf>
    <xf numFmtId="193" fontId="16" fillId="34" borderId="14" xfId="53" applyNumberFormat="1" applyFont="1" applyFill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44" fontId="10" fillId="0" borderId="14" xfId="33" applyNumberFormat="1" applyFont="1" applyBorder="1" applyAlignment="1">
      <alignment vertical="center"/>
    </xf>
    <xf numFmtId="0" fontId="10" fillId="0" borderId="20" xfId="0" applyFont="1" applyBorder="1" applyAlignment="1">
      <alignment horizontal="left" vertical="center" indent="1"/>
    </xf>
    <xf numFmtId="193" fontId="10" fillId="0" borderId="21" xfId="53" applyNumberFormat="1" applyFont="1" applyBorder="1" applyAlignment="1">
      <alignment vertical="center"/>
    </xf>
    <xf numFmtId="10" fontId="10" fillId="0" borderId="21" xfId="33" applyNumberFormat="1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188" fontId="10" fillId="0" borderId="21" xfId="53" applyNumberFormat="1" applyFont="1" applyBorder="1" applyAlignment="1">
      <alignment vertical="center"/>
    </xf>
    <xf numFmtId="10" fontId="10" fillId="0" borderId="22" xfId="33" applyNumberFormat="1" applyFont="1" applyBorder="1" applyAlignment="1">
      <alignment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10" fillId="34" borderId="24" xfId="0" applyFont="1" applyFill="1" applyBorder="1" applyAlignment="1">
      <alignment vertical="center"/>
    </xf>
    <xf numFmtId="193" fontId="10" fillId="34" borderId="21" xfId="53" applyNumberFormat="1" applyFont="1" applyFill="1" applyBorder="1" applyAlignment="1">
      <alignment horizontal="left" vertical="center"/>
    </xf>
    <xf numFmtId="193" fontId="10" fillId="34" borderId="21" xfId="53" applyNumberFormat="1" applyFont="1" applyFill="1" applyBorder="1" applyAlignment="1">
      <alignment vertical="center"/>
    </xf>
    <xf numFmtId="10" fontId="10" fillId="34" borderId="22" xfId="33" applyNumberFormat="1" applyFont="1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33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8" fillId="0" borderId="25" xfId="0" applyFont="1" applyBorder="1" applyAlignment="1">
      <alignment horizontal="left" vertical="center"/>
    </xf>
    <xf numFmtId="0" fontId="13" fillId="0" borderId="25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千位分隔 2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B27" sqref="B27"/>
    </sheetView>
  </sheetViews>
  <sheetFormatPr defaultColWidth="9.00390625" defaultRowHeight="14.25"/>
  <cols>
    <col min="1" max="1" width="1.37890625" style="0" customWidth="1"/>
  </cols>
  <sheetData>
    <row r="2" spans="1:15" s="17" customFormat="1" ht="14.25">
      <c r="A2" s="122" t="s">
        <v>246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12" spans="1:15" ht="46.5">
      <c r="A12" s="123" t="s">
        <v>247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</row>
    <row r="14" spans="1:15" ht="46.5">
      <c r="A14" s="123" t="s">
        <v>248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</row>
    <row r="19" ht="20.25">
      <c r="G19" s="16"/>
    </row>
  </sheetData>
  <sheetProtection/>
  <mergeCells count="3">
    <mergeCell ref="A2:O2"/>
    <mergeCell ref="A12:O12"/>
    <mergeCell ref="A14:O14"/>
  </mergeCells>
  <printOptions horizontalCentered="1"/>
  <pageMargins left="0.5118110236220472" right="0.2755905511811024" top="0.4724409448818898" bottom="0.4724409448818898" header="0.3937007874015748" footer="0.2362204724409449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pane xSplit="1" ySplit="3" topLeftCell="B4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ColWidth="8.75390625" defaultRowHeight="13.5" customHeight="1"/>
  <cols>
    <col min="1" max="1" width="43.50390625" style="1" bestFit="1" customWidth="1"/>
    <col min="2" max="4" width="13.625" style="1" customWidth="1"/>
    <col min="5" max="5" width="44.125" style="1" bestFit="1" customWidth="1"/>
    <col min="6" max="8" width="13.625" style="1" customWidth="1"/>
    <col min="9" max="24" width="8.75390625" style="1" customWidth="1"/>
    <col min="25" max="16384" width="8.75390625" style="1" customWidth="1"/>
  </cols>
  <sheetData>
    <row r="1" spans="1:8" ht="29.25" customHeight="1">
      <c r="A1" s="127" t="s">
        <v>134</v>
      </c>
      <c r="B1" s="127"/>
      <c r="C1" s="127"/>
      <c r="D1" s="127"/>
      <c r="E1" s="127"/>
      <c r="F1" s="127"/>
      <c r="G1" s="127"/>
      <c r="H1" s="127"/>
    </row>
    <row r="2" spans="1:8" ht="20.25" customHeight="1" thickBot="1">
      <c r="A2" s="14" t="s">
        <v>105</v>
      </c>
      <c r="B2" s="14"/>
      <c r="C2" s="14"/>
      <c r="D2" s="14"/>
      <c r="E2" s="14"/>
      <c r="F2" s="14"/>
      <c r="G2" s="14"/>
      <c r="H2" s="15" t="s">
        <v>90</v>
      </c>
    </row>
    <row r="3" spans="1:8" ht="30" customHeight="1">
      <c r="A3" s="48" t="s">
        <v>92</v>
      </c>
      <c r="B3" s="49" t="s">
        <v>127</v>
      </c>
      <c r="C3" s="49" t="s">
        <v>131</v>
      </c>
      <c r="D3" s="49" t="s">
        <v>72</v>
      </c>
      <c r="E3" s="50" t="s">
        <v>95</v>
      </c>
      <c r="F3" s="49" t="s">
        <v>127</v>
      </c>
      <c r="G3" s="49" t="s">
        <v>131</v>
      </c>
      <c r="H3" s="51" t="s">
        <v>72</v>
      </c>
    </row>
    <row r="4" spans="1:8" ht="27.75" customHeight="1">
      <c r="A4" s="52" t="s">
        <v>54</v>
      </c>
      <c r="B4" s="53">
        <f>B5+B9+B11</f>
        <v>53122</v>
      </c>
      <c r="C4" s="53">
        <f>C5+C9+C11</f>
        <v>73445</v>
      </c>
      <c r="D4" s="54">
        <f>C4/B4-1</f>
        <v>0.3826</v>
      </c>
      <c r="E4" s="55" t="s">
        <v>60</v>
      </c>
      <c r="F4" s="53">
        <f>F5+F8+F12+F10</f>
        <v>53122</v>
      </c>
      <c r="G4" s="53">
        <f>G5+G8+G12+G10</f>
        <v>73445</v>
      </c>
      <c r="H4" s="56">
        <f>G4/F4-1</f>
        <v>0.3826</v>
      </c>
    </row>
    <row r="5" spans="1:8" ht="27.75" customHeight="1">
      <c r="A5" s="57" t="s">
        <v>49</v>
      </c>
      <c r="B5" s="53">
        <v>3960</v>
      </c>
      <c r="C5" s="53">
        <v>3075</v>
      </c>
      <c r="D5" s="54">
        <f aca="true" t="shared" si="0" ref="D5:D11">C5/B5-1</f>
        <v>-0.2235</v>
      </c>
      <c r="E5" s="58" t="s">
        <v>61</v>
      </c>
      <c r="F5" s="53">
        <v>5798</v>
      </c>
      <c r="G5" s="53">
        <v>5843</v>
      </c>
      <c r="H5" s="56">
        <f aca="true" t="shared" si="1" ref="H5:H13">G5/F5-1</f>
        <v>0.0078</v>
      </c>
    </row>
    <row r="6" spans="1:8" ht="27.75" customHeight="1">
      <c r="A6" s="59" t="s">
        <v>55</v>
      </c>
      <c r="B6" s="53"/>
      <c r="C6" s="53"/>
      <c r="D6" s="54"/>
      <c r="E6" s="60" t="s">
        <v>284</v>
      </c>
      <c r="F6" s="53">
        <v>66</v>
      </c>
      <c r="G6" s="53">
        <v>43</v>
      </c>
      <c r="H6" s="56">
        <f t="shared" si="1"/>
        <v>-0.3485</v>
      </c>
    </row>
    <row r="7" spans="1:8" ht="27.75" customHeight="1">
      <c r="A7" s="59" t="s">
        <v>56</v>
      </c>
      <c r="B7" s="53">
        <v>3920</v>
      </c>
      <c r="C7" s="53">
        <v>3050</v>
      </c>
      <c r="D7" s="54">
        <f t="shared" si="0"/>
        <v>-0.2219</v>
      </c>
      <c r="E7" s="60" t="s">
        <v>285</v>
      </c>
      <c r="F7" s="61">
        <v>5732</v>
      </c>
      <c r="G7" s="53">
        <v>5800</v>
      </c>
      <c r="H7" s="56">
        <f t="shared" si="1"/>
        <v>0.0119</v>
      </c>
    </row>
    <row r="8" spans="1:8" ht="27.75" customHeight="1">
      <c r="A8" s="62" t="s">
        <v>106</v>
      </c>
      <c r="B8" s="53">
        <v>40</v>
      </c>
      <c r="C8" s="53">
        <v>25</v>
      </c>
      <c r="D8" s="54">
        <f t="shared" si="0"/>
        <v>-0.375</v>
      </c>
      <c r="E8" s="63" t="s">
        <v>62</v>
      </c>
      <c r="F8" s="53"/>
      <c r="G8" s="53"/>
      <c r="H8" s="56"/>
    </row>
    <row r="9" spans="1:8" ht="27.75" customHeight="1">
      <c r="A9" s="57" t="s">
        <v>57</v>
      </c>
      <c r="B9" s="53">
        <v>3519</v>
      </c>
      <c r="C9" s="53">
        <v>8449</v>
      </c>
      <c r="D9" s="54">
        <f t="shared" si="0"/>
        <v>1.401</v>
      </c>
      <c r="E9" s="60" t="s">
        <v>286</v>
      </c>
      <c r="F9" s="53"/>
      <c r="G9" s="53"/>
      <c r="H9" s="56"/>
    </row>
    <row r="10" spans="1:8" ht="27.75" customHeight="1">
      <c r="A10" s="62" t="s">
        <v>58</v>
      </c>
      <c r="B10" s="53">
        <v>3519</v>
      </c>
      <c r="C10" s="53">
        <v>8449</v>
      </c>
      <c r="D10" s="54">
        <f t="shared" si="0"/>
        <v>1.401</v>
      </c>
      <c r="E10" s="64" t="s">
        <v>287</v>
      </c>
      <c r="F10" s="53">
        <v>14990</v>
      </c>
      <c r="G10" s="53">
        <v>3000</v>
      </c>
      <c r="H10" s="56">
        <f t="shared" si="1"/>
        <v>-0.7999</v>
      </c>
    </row>
    <row r="11" spans="1:8" ht="27.75" customHeight="1">
      <c r="A11" s="57" t="s">
        <v>59</v>
      </c>
      <c r="B11" s="53">
        <v>45643</v>
      </c>
      <c r="C11" s="53">
        <v>61921</v>
      </c>
      <c r="D11" s="54">
        <f t="shared" si="0"/>
        <v>0.3566</v>
      </c>
      <c r="E11" s="60" t="s">
        <v>288</v>
      </c>
      <c r="F11" s="53">
        <v>14990</v>
      </c>
      <c r="G11" s="53">
        <v>3000</v>
      </c>
      <c r="H11" s="56">
        <f t="shared" si="1"/>
        <v>-0.7999</v>
      </c>
    </row>
    <row r="12" spans="1:8" ht="27.75" customHeight="1">
      <c r="A12" s="57"/>
      <c r="B12" s="53"/>
      <c r="C12" s="53"/>
      <c r="D12" s="65"/>
      <c r="E12" s="64" t="s">
        <v>289</v>
      </c>
      <c r="F12" s="53">
        <v>32334</v>
      </c>
      <c r="G12" s="53">
        <v>64602</v>
      </c>
      <c r="H12" s="56">
        <f t="shared" si="1"/>
        <v>0.998</v>
      </c>
    </row>
    <row r="13" spans="1:8" ht="27.75" customHeight="1">
      <c r="A13" s="57"/>
      <c r="B13" s="53"/>
      <c r="C13" s="53"/>
      <c r="D13" s="65"/>
      <c r="E13" s="60" t="s">
        <v>290</v>
      </c>
      <c r="F13" s="53">
        <v>32334</v>
      </c>
      <c r="G13" s="53">
        <v>64602</v>
      </c>
      <c r="H13" s="56">
        <f t="shared" si="1"/>
        <v>0.998</v>
      </c>
    </row>
    <row r="14" spans="1:8" ht="27.75" customHeight="1">
      <c r="A14" s="57"/>
      <c r="B14" s="53"/>
      <c r="C14" s="53"/>
      <c r="D14" s="65"/>
      <c r="E14" s="66"/>
      <c r="F14" s="53"/>
      <c r="G14" s="53"/>
      <c r="H14" s="56"/>
    </row>
    <row r="15" spans="1:8" ht="27.75" customHeight="1">
      <c r="A15" s="57"/>
      <c r="B15" s="53"/>
      <c r="C15" s="53"/>
      <c r="D15" s="65"/>
      <c r="E15" s="66"/>
      <c r="F15" s="53"/>
      <c r="G15" s="53"/>
      <c r="H15" s="56"/>
    </row>
    <row r="16" spans="1:8" ht="27.75" customHeight="1">
      <c r="A16" s="57"/>
      <c r="B16" s="53"/>
      <c r="C16" s="53"/>
      <c r="D16" s="65"/>
      <c r="E16" s="63"/>
      <c r="F16" s="53"/>
      <c r="G16" s="53"/>
      <c r="H16" s="56"/>
    </row>
    <row r="17" spans="1:8" ht="27.75" customHeight="1">
      <c r="A17" s="57"/>
      <c r="B17" s="53"/>
      <c r="C17" s="53"/>
      <c r="D17" s="65"/>
      <c r="E17" s="66"/>
      <c r="F17" s="53"/>
      <c r="G17" s="53"/>
      <c r="H17" s="56"/>
    </row>
    <row r="18" spans="1:8" ht="27.75" customHeight="1">
      <c r="A18" s="57"/>
      <c r="B18" s="53"/>
      <c r="C18" s="53"/>
      <c r="D18" s="65"/>
      <c r="E18" s="66"/>
      <c r="F18" s="53"/>
      <c r="G18" s="53"/>
      <c r="H18" s="56"/>
    </row>
    <row r="19" spans="1:8" ht="27.75" customHeight="1">
      <c r="A19" s="57"/>
      <c r="B19" s="53"/>
      <c r="C19" s="53"/>
      <c r="D19" s="65"/>
      <c r="E19" s="66"/>
      <c r="F19" s="53"/>
      <c r="G19" s="53"/>
      <c r="H19" s="56"/>
    </row>
    <row r="20" spans="1:8" ht="27.75" customHeight="1">
      <c r="A20" s="52" t="s">
        <v>97</v>
      </c>
      <c r="B20" s="53"/>
      <c r="C20" s="53"/>
      <c r="D20" s="65"/>
      <c r="E20" s="55" t="s">
        <v>98</v>
      </c>
      <c r="F20" s="53"/>
      <c r="G20" s="53"/>
      <c r="H20" s="56"/>
    </row>
    <row r="21" spans="1:8" ht="27.75" customHeight="1">
      <c r="A21" s="57"/>
      <c r="B21" s="53"/>
      <c r="C21" s="53"/>
      <c r="D21" s="65"/>
      <c r="E21" s="55" t="s">
        <v>100</v>
      </c>
      <c r="F21" s="67"/>
      <c r="G21" s="67"/>
      <c r="H21" s="68"/>
    </row>
    <row r="22" spans="1:8" ht="27.75" customHeight="1">
      <c r="A22" s="57"/>
      <c r="B22" s="53"/>
      <c r="C22" s="53"/>
      <c r="D22" s="65"/>
      <c r="E22" s="55"/>
      <c r="F22" s="67"/>
      <c r="G22" s="67"/>
      <c r="H22" s="68"/>
    </row>
    <row r="23" spans="1:8" ht="27.75" customHeight="1" thickBot="1">
      <c r="A23" s="69" t="s">
        <v>101</v>
      </c>
      <c r="B23" s="70">
        <f>SUM(B4)</f>
        <v>53122</v>
      </c>
      <c r="C23" s="70">
        <f>SUM(C4)</f>
        <v>73445</v>
      </c>
      <c r="D23" s="71">
        <f>C23/B23-1</f>
        <v>0.3826</v>
      </c>
      <c r="E23" s="72" t="s">
        <v>103</v>
      </c>
      <c r="F23" s="70">
        <f>SUM(F20,F4,F21)</f>
        <v>53122</v>
      </c>
      <c r="G23" s="70">
        <f>SUM(G20,G4,G21)</f>
        <v>73445</v>
      </c>
      <c r="H23" s="73">
        <f>G23/F23-1</f>
        <v>0.3826</v>
      </c>
    </row>
  </sheetData>
  <sheetProtection/>
  <mergeCells count="1">
    <mergeCell ref="A1:H1"/>
  </mergeCells>
  <printOptions horizontalCentered="1"/>
  <pageMargins left="0.5118110236220472" right="0.4724409448818898" top="0.4724409448818898" bottom="0.4724409448818898" header="0.3937007874015748" footer="0.31496062992125984"/>
  <pageSetup firstPageNumber="9" useFirstPageNumber="1" fitToHeight="1" fitToWidth="1" horizontalDpi="600" verticalDpi="600" orientation="landscape" paperSize="9" scale="75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Zeros="0" zoomScalePageLayoutView="0" workbookViewId="0" topLeftCell="A1">
      <pane xSplit="1" ySplit="3" topLeftCell="B19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ColWidth="8.75390625" defaultRowHeight="13.5" customHeight="1"/>
  <cols>
    <col min="1" max="1" width="39.125" style="23" customWidth="1"/>
    <col min="2" max="4" width="13.625" style="23" customWidth="1"/>
    <col min="5" max="5" width="39.375" style="23" customWidth="1"/>
    <col min="6" max="8" width="13.625" style="23" customWidth="1"/>
    <col min="9" max="25" width="8.75390625" style="23" customWidth="1"/>
    <col min="26" max="16384" width="8.75390625" style="23" customWidth="1"/>
  </cols>
  <sheetData>
    <row r="1" spans="1:8" ht="26.25">
      <c r="A1" s="128" t="s">
        <v>135</v>
      </c>
      <c r="B1" s="128"/>
      <c r="C1" s="128"/>
      <c r="D1" s="128"/>
      <c r="E1" s="128"/>
      <c r="F1" s="128"/>
      <c r="G1" s="128"/>
      <c r="H1" s="128"/>
    </row>
    <row r="2" spans="1:8" ht="20.25" customHeight="1" thickBot="1">
      <c r="A2" s="24" t="s">
        <v>113</v>
      </c>
      <c r="B2" s="24"/>
      <c r="C2" s="24"/>
      <c r="D2" s="24"/>
      <c r="E2" s="24"/>
      <c r="F2" s="24"/>
      <c r="G2" s="24"/>
      <c r="H2" s="25" t="s">
        <v>108</v>
      </c>
    </row>
    <row r="3" spans="1:8" ht="30" customHeight="1">
      <c r="A3" s="29" t="s">
        <v>114</v>
      </c>
      <c r="B3" s="30" t="s">
        <v>127</v>
      </c>
      <c r="C3" s="30" t="s">
        <v>131</v>
      </c>
      <c r="D3" s="30" t="s">
        <v>72</v>
      </c>
      <c r="E3" s="31" t="s">
        <v>115</v>
      </c>
      <c r="F3" s="30" t="s">
        <v>127</v>
      </c>
      <c r="G3" s="30" t="s">
        <v>131</v>
      </c>
      <c r="H3" s="32" t="s">
        <v>72</v>
      </c>
    </row>
    <row r="4" spans="1:8" ht="15.75" customHeight="1">
      <c r="A4" s="33" t="s">
        <v>291</v>
      </c>
      <c r="B4" s="34">
        <f>B5+B9+B13+B18+B22+B26+B31+B36</f>
        <v>332237</v>
      </c>
      <c r="C4" s="34">
        <f>C5+C9+C13+C18+C22+C26+C31+C36</f>
        <v>527854</v>
      </c>
      <c r="D4" s="35">
        <f>C4/B4-1</f>
        <v>0.5888</v>
      </c>
      <c r="E4" s="36" t="s">
        <v>237</v>
      </c>
      <c r="F4" s="34">
        <f>F5+F9+F13+F18+F22+F26+F31+F36</f>
        <v>322338</v>
      </c>
      <c r="G4" s="34">
        <f>G5+G9+G13+G18+G22+G26+G31+G36</f>
        <v>537454</v>
      </c>
      <c r="H4" s="37">
        <f>G4/F4-1</f>
        <v>0.6674</v>
      </c>
    </row>
    <row r="5" spans="1:8" ht="15.75" customHeight="1">
      <c r="A5" s="38" t="s">
        <v>292</v>
      </c>
      <c r="B5" s="34">
        <v>154456</v>
      </c>
      <c r="C5" s="34">
        <v>157907</v>
      </c>
      <c r="D5" s="35">
        <f aca="true" t="shared" si="0" ref="D5:D40">C5/B5-1</f>
        <v>0.0223</v>
      </c>
      <c r="E5" s="39" t="s">
        <v>224</v>
      </c>
      <c r="F5" s="34">
        <v>166655</v>
      </c>
      <c r="G5" s="34">
        <v>178218</v>
      </c>
      <c r="H5" s="37">
        <f aca="true" t="shared" si="1" ref="H5:H38">G5/F5-1</f>
        <v>0.0694</v>
      </c>
    </row>
    <row r="6" spans="1:8" ht="15.75" customHeight="1">
      <c r="A6" s="40" t="s">
        <v>293</v>
      </c>
      <c r="B6" s="34">
        <v>144145</v>
      </c>
      <c r="C6" s="34">
        <v>146066</v>
      </c>
      <c r="D6" s="35">
        <f t="shared" si="0"/>
        <v>0.0133</v>
      </c>
      <c r="E6" s="41" t="s">
        <v>238</v>
      </c>
      <c r="F6" s="34">
        <v>160417</v>
      </c>
      <c r="G6" s="34">
        <v>175958</v>
      </c>
      <c r="H6" s="37">
        <f t="shared" si="1"/>
        <v>0.0969</v>
      </c>
    </row>
    <row r="7" spans="1:8" ht="15.75" customHeight="1">
      <c r="A7" s="40" t="s">
        <v>294</v>
      </c>
      <c r="B7" s="34">
        <v>8565</v>
      </c>
      <c r="C7" s="34">
        <v>9663</v>
      </c>
      <c r="D7" s="35">
        <f t="shared" si="0"/>
        <v>0.1282</v>
      </c>
      <c r="E7" s="41" t="s">
        <v>74</v>
      </c>
      <c r="F7" s="34">
        <v>2158</v>
      </c>
      <c r="G7" s="34">
        <v>2260</v>
      </c>
      <c r="H7" s="37">
        <f t="shared" si="1"/>
        <v>0.0473</v>
      </c>
    </row>
    <row r="8" spans="1:8" ht="15.75" customHeight="1">
      <c r="A8" s="40" t="s">
        <v>295</v>
      </c>
      <c r="B8" s="34">
        <v>1746</v>
      </c>
      <c r="C8" s="34">
        <v>2178</v>
      </c>
      <c r="D8" s="35">
        <f t="shared" si="0"/>
        <v>0.2474</v>
      </c>
      <c r="E8" s="41" t="s">
        <v>75</v>
      </c>
      <c r="F8" s="34">
        <v>4080</v>
      </c>
      <c r="G8" s="34"/>
      <c r="H8" s="37">
        <f t="shared" si="1"/>
        <v>-1</v>
      </c>
    </row>
    <row r="9" spans="1:8" ht="15.75" customHeight="1">
      <c r="A9" s="38" t="s">
        <v>296</v>
      </c>
      <c r="B9" s="34">
        <v>24494</v>
      </c>
      <c r="C9" s="34">
        <v>213918</v>
      </c>
      <c r="D9" s="35">
        <f t="shared" si="0"/>
        <v>7.7335</v>
      </c>
      <c r="E9" s="39" t="s">
        <v>228</v>
      </c>
      <c r="F9" s="34">
        <v>23974</v>
      </c>
      <c r="G9" s="34">
        <v>213908</v>
      </c>
      <c r="H9" s="37">
        <f t="shared" si="1"/>
        <v>7.9225</v>
      </c>
    </row>
    <row r="10" spans="1:8" ht="15.75" customHeight="1">
      <c r="A10" s="40" t="s">
        <v>293</v>
      </c>
      <c r="B10" s="34">
        <v>24476</v>
      </c>
      <c r="C10" s="34">
        <v>166390</v>
      </c>
      <c r="D10" s="35">
        <f t="shared" si="0"/>
        <v>5.7981</v>
      </c>
      <c r="E10" s="41" t="s">
        <v>238</v>
      </c>
      <c r="F10" s="34">
        <v>23974</v>
      </c>
      <c r="G10" s="34">
        <v>213908</v>
      </c>
      <c r="H10" s="37">
        <f t="shared" si="1"/>
        <v>7.9225</v>
      </c>
    </row>
    <row r="11" spans="1:8" ht="15.75" customHeight="1">
      <c r="A11" s="40" t="s">
        <v>294</v>
      </c>
      <c r="B11" s="34">
        <v>18</v>
      </c>
      <c r="C11" s="34">
        <v>18</v>
      </c>
      <c r="D11" s="35">
        <f t="shared" si="0"/>
        <v>0</v>
      </c>
      <c r="E11" s="41"/>
      <c r="F11" s="34"/>
      <c r="G11" s="34"/>
      <c r="H11" s="37"/>
    </row>
    <row r="12" spans="1:8" ht="15.75" customHeight="1">
      <c r="A12" s="40" t="s">
        <v>297</v>
      </c>
      <c r="B12" s="34"/>
      <c r="C12" s="34">
        <v>47510</v>
      </c>
      <c r="D12" s="35"/>
      <c r="E12" s="41"/>
      <c r="F12" s="34"/>
      <c r="G12" s="34"/>
      <c r="H12" s="37"/>
    </row>
    <row r="13" spans="1:8" ht="15.75" customHeight="1">
      <c r="A13" s="38" t="s">
        <v>298</v>
      </c>
      <c r="B13" s="34">
        <v>21792</v>
      </c>
      <c r="C13" s="34">
        <v>24556</v>
      </c>
      <c r="D13" s="35">
        <f t="shared" si="0"/>
        <v>0.1268</v>
      </c>
      <c r="E13" s="39" t="s">
        <v>230</v>
      </c>
      <c r="F13" s="34">
        <v>19041</v>
      </c>
      <c r="G13" s="34">
        <v>21284</v>
      </c>
      <c r="H13" s="37">
        <f t="shared" si="1"/>
        <v>0.1178</v>
      </c>
    </row>
    <row r="14" spans="1:8" ht="15.75" customHeight="1">
      <c r="A14" s="40" t="s">
        <v>293</v>
      </c>
      <c r="B14" s="34">
        <v>2369</v>
      </c>
      <c r="C14" s="34">
        <v>2464</v>
      </c>
      <c r="D14" s="35">
        <f t="shared" si="0"/>
        <v>0.0401</v>
      </c>
      <c r="E14" s="41" t="s">
        <v>238</v>
      </c>
      <c r="F14" s="34">
        <v>19039</v>
      </c>
      <c r="G14" s="34">
        <v>21283</v>
      </c>
      <c r="H14" s="37">
        <f t="shared" si="1"/>
        <v>0.1179</v>
      </c>
    </row>
    <row r="15" spans="1:8" ht="15.75" customHeight="1">
      <c r="A15" s="40" t="s">
        <v>294</v>
      </c>
      <c r="B15" s="34">
        <v>256</v>
      </c>
      <c r="C15" s="34">
        <v>670</v>
      </c>
      <c r="D15" s="35">
        <f t="shared" si="0"/>
        <v>1.6172</v>
      </c>
      <c r="E15" s="41" t="s">
        <v>239</v>
      </c>
      <c r="F15" s="34">
        <v>2</v>
      </c>
      <c r="G15" s="34">
        <v>1</v>
      </c>
      <c r="H15" s="37">
        <f t="shared" si="1"/>
        <v>-0.5</v>
      </c>
    </row>
    <row r="16" spans="1:8" ht="15.75" customHeight="1">
      <c r="A16" s="40" t="s">
        <v>297</v>
      </c>
      <c r="B16" s="34">
        <v>19164</v>
      </c>
      <c r="C16" s="34">
        <v>21419</v>
      </c>
      <c r="D16" s="35">
        <f t="shared" si="0"/>
        <v>0.1177</v>
      </c>
      <c r="E16" s="41"/>
      <c r="F16" s="34"/>
      <c r="G16" s="34"/>
      <c r="H16" s="37"/>
    </row>
    <row r="17" spans="1:8" ht="15.75" customHeight="1">
      <c r="A17" s="40" t="s">
        <v>295</v>
      </c>
      <c r="B17" s="34">
        <v>3</v>
      </c>
      <c r="C17" s="34">
        <v>3</v>
      </c>
      <c r="D17" s="35">
        <f t="shared" si="0"/>
        <v>0</v>
      </c>
      <c r="E17" s="41"/>
      <c r="F17" s="34"/>
      <c r="G17" s="34"/>
      <c r="H17" s="37"/>
    </row>
    <row r="18" spans="1:8" ht="15.75" customHeight="1">
      <c r="A18" s="38" t="s">
        <v>299</v>
      </c>
      <c r="B18" s="34">
        <v>84704</v>
      </c>
      <c r="C18" s="34">
        <v>86891</v>
      </c>
      <c r="D18" s="35">
        <f t="shared" si="0"/>
        <v>0.0258</v>
      </c>
      <c r="E18" s="39" t="s">
        <v>231</v>
      </c>
      <c r="F18" s="34">
        <v>71353</v>
      </c>
      <c r="G18" s="34">
        <v>78202</v>
      </c>
      <c r="H18" s="37">
        <f t="shared" si="1"/>
        <v>0.096</v>
      </c>
    </row>
    <row r="19" spans="1:8" ht="15.75" customHeight="1">
      <c r="A19" s="40" t="s">
        <v>293</v>
      </c>
      <c r="B19" s="34">
        <v>80845</v>
      </c>
      <c r="C19" s="34">
        <v>84901</v>
      </c>
      <c r="D19" s="35">
        <f t="shared" si="0"/>
        <v>0.0502</v>
      </c>
      <c r="E19" s="41" t="s">
        <v>238</v>
      </c>
      <c r="F19" s="34">
        <v>66973</v>
      </c>
      <c r="G19" s="34">
        <v>73448</v>
      </c>
      <c r="H19" s="37">
        <f t="shared" si="1"/>
        <v>0.0967</v>
      </c>
    </row>
    <row r="20" spans="1:8" ht="15.75" customHeight="1">
      <c r="A20" s="40" t="s">
        <v>294</v>
      </c>
      <c r="B20" s="34">
        <v>3829</v>
      </c>
      <c r="C20" s="34">
        <v>1959</v>
      </c>
      <c r="D20" s="35">
        <f t="shared" si="0"/>
        <v>-0.4884</v>
      </c>
      <c r="E20" s="41" t="s">
        <v>240</v>
      </c>
      <c r="F20" s="34">
        <v>4380</v>
      </c>
      <c r="G20" s="34">
        <v>4754</v>
      </c>
      <c r="H20" s="37">
        <f t="shared" si="1"/>
        <v>0.0854</v>
      </c>
    </row>
    <row r="21" spans="1:8" ht="15.75" customHeight="1">
      <c r="A21" s="40" t="s">
        <v>295</v>
      </c>
      <c r="B21" s="34">
        <v>30</v>
      </c>
      <c r="C21" s="34">
        <v>31</v>
      </c>
      <c r="D21" s="35">
        <f t="shared" si="0"/>
        <v>0.0333</v>
      </c>
      <c r="E21" s="41" t="s">
        <v>241</v>
      </c>
      <c r="F21" s="34"/>
      <c r="G21" s="34"/>
      <c r="H21" s="37"/>
    </row>
    <row r="22" spans="1:8" ht="15.75" customHeight="1">
      <c r="A22" s="38" t="s">
        <v>300</v>
      </c>
      <c r="B22" s="34">
        <v>33062</v>
      </c>
      <c r="C22" s="34">
        <v>34710</v>
      </c>
      <c r="D22" s="35">
        <f t="shared" si="0"/>
        <v>0.0498</v>
      </c>
      <c r="E22" s="39" t="s">
        <v>232</v>
      </c>
      <c r="F22" s="34">
        <v>28827</v>
      </c>
      <c r="G22" s="34">
        <v>31239</v>
      </c>
      <c r="H22" s="37">
        <f t="shared" si="1"/>
        <v>0.0837</v>
      </c>
    </row>
    <row r="23" spans="1:8" ht="15.75" customHeight="1">
      <c r="A23" s="40" t="s">
        <v>293</v>
      </c>
      <c r="B23" s="34">
        <v>12694</v>
      </c>
      <c r="C23" s="34">
        <v>13133</v>
      </c>
      <c r="D23" s="35">
        <f t="shared" si="0"/>
        <v>0.0346</v>
      </c>
      <c r="E23" s="41" t="s">
        <v>238</v>
      </c>
      <c r="F23" s="34">
        <v>25993</v>
      </c>
      <c r="G23" s="34">
        <v>29599</v>
      </c>
      <c r="H23" s="37">
        <f t="shared" si="1"/>
        <v>0.1387</v>
      </c>
    </row>
    <row r="24" spans="1:8" ht="15.75" customHeight="1">
      <c r="A24" s="40" t="s">
        <v>294</v>
      </c>
      <c r="B24" s="34">
        <v>48</v>
      </c>
      <c r="C24" s="34">
        <v>62</v>
      </c>
      <c r="D24" s="35">
        <f t="shared" si="0"/>
        <v>0.2917</v>
      </c>
      <c r="E24" s="41" t="s">
        <v>242</v>
      </c>
      <c r="F24" s="34">
        <v>1429</v>
      </c>
      <c r="G24" s="34">
        <v>1640</v>
      </c>
      <c r="H24" s="37">
        <f>G24/F24-1</f>
        <v>0.1477</v>
      </c>
    </row>
    <row r="25" spans="1:8" ht="15.75" customHeight="1">
      <c r="A25" s="40" t="s">
        <v>297</v>
      </c>
      <c r="B25" s="34">
        <v>20320</v>
      </c>
      <c r="C25" s="34">
        <v>21515</v>
      </c>
      <c r="D25" s="35">
        <f t="shared" si="0"/>
        <v>0.0588</v>
      </c>
      <c r="E25" s="41" t="s">
        <v>241</v>
      </c>
      <c r="F25" s="34">
        <v>1405</v>
      </c>
      <c r="G25" s="34"/>
      <c r="H25" s="37">
        <f>G25/F25-1</f>
        <v>-1</v>
      </c>
    </row>
    <row r="26" spans="1:8" ht="15.75" customHeight="1">
      <c r="A26" s="38" t="s">
        <v>301</v>
      </c>
      <c r="B26" s="34">
        <v>3540</v>
      </c>
      <c r="C26" s="34">
        <v>2891</v>
      </c>
      <c r="D26" s="35">
        <f t="shared" si="0"/>
        <v>-0.1833</v>
      </c>
      <c r="E26" s="39" t="s">
        <v>233</v>
      </c>
      <c r="F26" s="34">
        <v>3892</v>
      </c>
      <c r="G26" s="34">
        <v>4423</v>
      </c>
      <c r="H26" s="37">
        <f t="shared" si="1"/>
        <v>0.1364</v>
      </c>
    </row>
    <row r="27" spans="1:8" ht="15.75" customHeight="1">
      <c r="A27" s="40" t="s">
        <v>293</v>
      </c>
      <c r="B27" s="34">
        <v>3245</v>
      </c>
      <c r="C27" s="34">
        <v>2889</v>
      </c>
      <c r="D27" s="35">
        <f t="shared" si="0"/>
        <v>-0.1097</v>
      </c>
      <c r="E27" s="41" t="s">
        <v>238</v>
      </c>
      <c r="F27" s="34">
        <v>3440</v>
      </c>
      <c r="G27" s="34">
        <v>3854</v>
      </c>
      <c r="H27" s="37">
        <f t="shared" si="1"/>
        <v>0.1203</v>
      </c>
    </row>
    <row r="28" spans="1:8" ht="15.75" customHeight="1">
      <c r="A28" s="40" t="s">
        <v>294</v>
      </c>
      <c r="B28" s="34">
        <v>295</v>
      </c>
      <c r="C28" s="34">
        <v>2</v>
      </c>
      <c r="D28" s="35">
        <f t="shared" si="0"/>
        <v>-0.9932</v>
      </c>
      <c r="E28" s="41" t="s">
        <v>243</v>
      </c>
      <c r="F28" s="34">
        <v>8</v>
      </c>
      <c r="G28" s="34">
        <v>94</v>
      </c>
      <c r="H28" s="37">
        <f t="shared" si="1"/>
        <v>10.75</v>
      </c>
    </row>
    <row r="29" spans="1:8" ht="15.75" customHeight="1">
      <c r="A29" s="40"/>
      <c r="B29" s="34"/>
      <c r="C29" s="34"/>
      <c r="D29" s="35"/>
      <c r="E29" s="41" t="s">
        <v>240</v>
      </c>
      <c r="F29" s="34">
        <v>4</v>
      </c>
      <c r="G29" s="34">
        <v>4</v>
      </c>
      <c r="H29" s="37">
        <f t="shared" si="1"/>
        <v>0</v>
      </c>
    </row>
    <row r="30" spans="1:8" ht="15.75" customHeight="1">
      <c r="A30" s="38"/>
      <c r="B30" s="34"/>
      <c r="C30" s="34"/>
      <c r="D30" s="35"/>
      <c r="E30" s="41" t="s">
        <v>241</v>
      </c>
      <c r="F30" s="34">
        <v>440</v>
      </c>
      <c r="G30" s="34">
        <v>471</v>
      </c>
      <c r="H30" s="37">
        <f t="shared" si="1"/>
        <v>0.0705</v>
      </c>
    </row>
    <row r="31" spans="1:8" ht="15.75" customHeight="1">
      <c r="A31" s="38" t="s">
        <v>302</v>
      </c>
      <c r="B31" s="34">
        <v>7302</v>
      </c>
      <c r="C31" s="34">
        <v>3828</v>
      </c>
      <c r="D31" s="35">
        <f t="shared" si="0"/>
        <v>-0.4758</v>
      </c>
      <c r="E31" s="39" t="s">
        <v>234</v>
      </c>
      <c r="F31" s="34">
        <v>3879</v>
      </c>
      <c r="G31" s="34">
        <v>4473</v>
      </c>
      <c r="H31" s="37">
        <f t="shared" si="1"/>
        <v>0.1531</v>
      </c>
    </row>
    <row r="32" spans="1:8" ht="15.75" customHeight="1">
      <c r="A32" s="40" t="s">
        <v>293</v>
      </c>
      <c r="B32" s="34">
        <v>4438</v>
      </c>
      <c r="C32" s="34">
        <v>3122</v>
      </c>
      <c r="D32" s="35">
        <f t="shared" si="0"/>
        <v>-0.2965</v>
      </c>
      <c r="E32" s="41" t="s">
        <v>238</v>
      </c>
      <c r="F32" s="34">
        <v>3518</v>
      </c>
      <c r="G32" s="34">
        <v>4009</v>
      </c>
      <c r="H32" s="37">
        <f t="shared" si="1"/>
        <v>0.1396</v>
      </c>
    </row>
    <row r="33" spans="1:8" ht="15.75" customHeight="1">
      <c r="A33" s="40" t="s">
        <v>295</v>
      </c>
      <c r="B33" s="34">
        <v>4</v>
      </c>
      <c r="C33" s="34">
        <v>6</v>
      </c>
      <c r="D33" s="35">
        <f t="shared" si="0"/>
        <v>0.5</v>
      </c>
      <c r="E33" s="41" t="s">
        <v>241</v>
      </c>
      <c r="F33" s="34">
        <v>193</v>
      </c>
      <c r="G33" s="34">
        <v>175</v>
      </c>
      <c r="H33" s="37">
        <f t="shared" si="1"/>
        <v>-0.0933</v>
      </c>
    </row>
    <row r="34" spans="1:8" ht="15.75" customHeight="1">
      <c r="A34" s="40" t="s">
        <v>294</v>
      </c>
      <c r="B34" s="34">
        <v>2832</v>
      </c>
      <c r="C34" s="34">
        <v>700</v>
      </c>
      <c r="D34" s="35">
        <f t="shared" si="0"/>
        <v>-0.7528</v>
      </c>
      <c r="E34" s="41" t="s">
        <v>239</v>
      </c>
      <c r="F34" s="34">
        <v>12</v>
      </c>
      <c r="G34" s="34">
        <v>9</v>
      </c>
      <c r="H34" s="37">
        <f t="shared" si="1"/>
        <v>-0.25</v>
      </c>
    </row>
    <row r="35" spans="1:8" ht="15.75" customHeight="1">
      <c r="A35" s="40" t="s">
        <v>297</v>
      </c>
      <c r="B35" s="34">
        <v>28</v>
      </c>
      <c r="C35" s="34"/>
      <c r="D35" s="35">
        <f t="shared" si="0"/>
        <v>-1</v>
      </c>
      <c r="E35" s="41" t="s">
        <v>244</v>
      </c>
      <c r="F35" s="34">
        <v>156</v>
      </c>
      <c r="G35" s="34">
        <v>280</v>
      </c>
      <c r="H35" s="37">
        <f t="shared" si="1"/>
        <v>0.7949</v>
      </c>
    </row>
    <row r="36" spans="1:8" ht="15.75" customHeight="1">
      <c r="A36" s="38" t="s">
        <v>303</v>
      </c>
      <c r="B36" s="34">
        <v>2887</v>
      </c>
      <c r="C36" s="34">
        <v>3153</v>
      </c>
      <c r="D36" s="35">
        <f t="shared" si="0"/>
        <v>0.0921</v>
      </c>
      <c r="E36" s="39" t="s">
        <v>235</v>
      </c>
      <c r="F36" s="34">
        <v>4717</v>
      </c>
      <c r="G36" s="34">
        <v>5707</v>
      </c>
      <c r="H36" s="37">
        <f t="shared" si="1"/>
        <v>0.2099</v>
      </c>
    </row>
    <row r="37" spans="1:8" ht="15.75" customHeight="1">
      <c r="A37" s="40" t="s">
        <v>293</v>
      </c>
      <c r="B37" s="34">
        <v>2331</v>
      </c>
      <c r="C37" s="34">
        <v>2353</v>
      </c>
      <c r="D37" s="35">
        <f t="shared" si="0"/>
        <v>0.0094</v>
      </c>
      <c r="E37" s="41" t="s">
        <v>238</v>
      </c>
      <c r="F37" s="34">
        <v>4500</v>
      </c>
      <c r="G37" s="34">
        <v>5478</v>
      </c>
      <c r="H37" s="37">
        <f t="shared" si="1"/>
        <v>0.2173</v>
      </c>
    </row>
    <row r="38" spans="1:8" ht="15.75" customHeight="1">
      <c r="A38" s="40" t="s">
        <v>294</v>
      </c>
      <c r="B38" s="34">
        <v>556</v>
      </c>
      <c r="C38" s="34">
        <v>800</v>
      </c>
      <c r="D38" s="35">
        <f t="shared" si="0"/>
        <v>0.4388</v>
      </c>
      <c r="E38" s="41" t="s">
        <v>241</v>
      </c>
      <c r="F38" s="34">
        <v>217</v>
      </c>
      <c r="G38" s="34">
        <v>229</v>
      </c>
      <c r="H38" s="37">
        <f t="shared" si="1"/>
        <v>0.0553</v>
      </c>
    </row>
    <row r="39" spans="1:8" ht="15.75" customHeight="1">
      <c r="A39" s="33" t="s">
        <v>304</v>
      </c>
      <c r="B39" s="34">
        <v>261535</v>
      </c>
      <c r="C39" s="34">
        <v>271434</v>
      </c>
      <c r="D39" s="35">
        <f t="shared" si="0"/>
        <v>0.0378</v>
      </c>
      <c r="E39" s="42" t="s">
        <v>245</v>
      </c>
      <c r="F39" s="34">
        <v>271434</v>
      </c>
      <c r="G39" s="34">
        <v>261834</v>
      </c>
      <c r="H39" s="37">
        <f>G39/F39-1</f>
        <v>-0.0354</v>
      </c>
    </row>
    <row r="40" spans="1:8" ht="15.75" customHeight="1" thickBot="1">
      <c r="A40" s="43" t="s">
        <v>116</v>
      </c>
      <c r="B40" s="44">
        <f>SUM(B39,B4)</f>
        <v>593772</v>
      </c>
      <c r="C40" s="44">
        <f>SUM(C39,C4)</f>
        <v>799288</v>
      </c>
      <c r="D40" s="45">
        <f t="shared" si="0"/>
        <v>0.3461</v>
      </c>
      <c r="E40" s="46" t="s">
        <v>117</v>
      </c>
      <c r="F40" s="44">
        <f>SUM(F39,F4)</f>
        <v>593772</v>
      </c>
      <c r="G40" s="44">
        <f>SUM(G39,G4)</f>
        <v>799288</v>
      </c>
      <c r="H40" s="47">
        <f>G40/F40-1</f>
        <v>0.3461</v>
      </c>
    </row>
  </sheetData>
  <sheetProtection/>
  <mergeCells count="1">
    <mergeCell ref="A1:H1"/>
  </mergeCells>
  <printOptions horizontalCentered="1"/>
  <pageMargins left="0.5118110236220472" right="0.4724409448818898" top="0.4724409448818898" bottom="0.4724409448818898" header="0.3937007874015748" footer="0.31496062992125984"/>
  <pageSetup firstPageNumber="10" useFirstPageNumber="1" fitToHeight="1" fitToWidth="1" horizontalDpi="600" verticalDpi="600" orientation="landscape" paperSize="9" scale="76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"/>
  <sheetViews>
    <sheetView showZeros="0" zoomScalePageLayoutView="0" workbookViewId="0" topLeftCell="A7">
      <selection activeCell="D14" sqref="D14"/>
    </sheetView>
  </sheetViews>
  <sheetFormatPr defaultColWidth="8.75390625" defaultRowHeight="13.5" customHeight="1"/>
  <cols>
    <col min="1" max="1" width="27.25390625" style="1" customWidth="1"/>
    <col min="2" max="2" width="17.875" style="1" customWidth="1"/>
    <col min="3" max="3" width="20.00390625" style="1" customWidth="1"/>
    <col min="4" max="4" width="21.625" style="1" customWidth="1"/>
    <col min="5" max="5" width="21.875" style="1" hidden="1" customWidth="1"/>
    <col min="6" max="6" width="39.125" style="1" customWidth="1"/>
    <col min="7" max="16384" width="8.75390625" style="1" customWidth="1"/>
  </cols>
  <sheetData>
    <row r="1" spans="1:6" ht="29.25" customHeight="1">
      <c r="A1" s="4"/>
      <c r="B1" s="5"/>
      <c r="C1" s="5"/>
      <c r="D1" s="5"/>
      <c r="E1" s="5"/>
      <c r="F1" s="5"/>
    </row>
    <row r="2" spans="1:6" ht="15.75" customHeight="1">
      <c r="A2" s="4"/>
      <c r="B2" s="5"/>
      <c r="C2" s="5"/>
      <c r="D2" s="5"/>
      <c r="E2" s="5"/>
      <c r="F2" s="5"/>
    </row>
    <row r="3" spans="1:6" ht="18.75" customHeight="1">
      <c r="A3" s="2"/>
      <c r="B3" s="6"/>
      <c r="C3" s="6"/>
      <c r="D3" s="6"/>
      <c r="E3" s="7"/>
      <c r="F3" s="3"/>
    </row>
    <row r="4" spans="1:6" ht="30" customHeight="1">
      <c r="A4" s="133"/>
      <c r="B4" s="131"/>
      <c r="C4" s="131"/>
      <c r="D4" s="135"/>
      <c r="E4" s="8"/>
      <c r="F4" s="131"/>
    </row>
    <row r="5" spans="1:6" ht="32.25" customHeight="1">
      <c r="A5" s="134"/>
      <c r="B5" s="131"/>
      <c r="C5" s="131"/>
      <c r="D5" s="135"/>
      <c r="E5" s="9"/>
      <c r="F5" s="132"/>
    </row>
    <row r="6" spans="1:6" ht="24.75" customHeight="1">
      <c r="A6" s="7"/>
      <c r="B6" s="10"/>
      <c r="C6" s="10"/>
      <c r="D6" s="11"/>
      <c r="E6" s="10"/>
      <c r="F6" s="11"/>
    </row>
    <row r="7" spans="1:6" ht="24.75" customHeight="1">
      <c r="A7" s="7"/>
      <c r="B7" s="10"/>
      <c r="C7" s="10"/>
      <c r="D7" s="11"/>
      <c r="E7" s="10"/>
      <c r="F7" s="11"/>
    </row>
    <row r="8" spans="1:6" ht="24.75" customHeight="1">
      <c r="A8" s="7"/>
      <c r="B8" s="10"/>
      <c r="C8" s="10"/>
      <c r="D8" s="11"/>
      <c r="E8" s="10"/>
      <c r="F8" s="11"/>
    </row>
    <row r="9" spans="1:6" ht="24.75" customHeight="1">
      <c r="A9" s="6"/>
      <c r="B9" s="10"/>
      <c r="C9" s="10"/>
      <c r="D9" s="11"/>
      <c r="E9" s="10"/>
      <c r="F9" s="11"/>
    </row>
    <row r="10" spans="1:6" ht="24.75" customHeight="1">
      <c r="A10" s="6"/>
      <c r="B10" s="10"/>
      <c r="C10" s="10"/>
      <c r="D10" s="11"/>
      <c r="E10" s="10"/>
      <c r="F10" s="11"/>
    </row>
    <row r="11" spans="1:6" ht="24.75" customHeight="1">
      <c r="A11" s="6"/>
      <c r="B11" s="10"/>
      <c r="C11" s="10"/>
      <c r="D11" s="11"/>
      <c r="E11" s="10"/>
      <c r="F11" s="11"/>
    </row>
    <row r="12" spans="1:6" ht="24.75" customHeight="1">
      <c r="A12" s="6"/>
      <c r="B12" s="10"/>
      <c r="C12" s="10"/>
      <c r="D12" s="11"/>
      <c r="E12" s="10"/>
      <c r="F12" s="11"/>
    </row>
    <row r="13" spans="1:6" ht="24.75" customHeight="1">
      <c r="A13" s="6"/>
      <c r="B13" s="10"/>
      <c r="C13" s="10"/>
      <c r="D13" s="11"/>
      <c r="E13" s="10"/>
      <c r="F13" s="11"/>
    </row>
    <row r="14" spans="1:6" ht="24.75" customHeight="1">
      <c r="A14" s="6"/>
      <c r="B14" s="10"/>
      <c r="C14" s="10"/>
      <c r="D14" s="11"/>
      <c r="E14" s="10"/>
      <c r="F14" s="11"/>
    </row>
    <row r="15" spans="1:6" ht="24.75" customHeight="1">
      <c r="A15" s="6"/>
      <c r="B15" s="10"/>
      <c r="C15" s="10"/>
      <c r="D15" s="11"/>
      <c r="E15" s="10"/>
      <c r="F15" s="11"/>
    </row>
    <row r="16" spans="1:6" ht="24.75" customHeight="1">
      <c r="A16" s="6"/>
      <c r="B16" s="10"/>
      <c r="C16" s="10"/>
      <c r="D16" s="11"/>
      <c r="E16" s="10"/>
      <c r="F16" s="11"/>
    </row>
    <row r="17" spans="1:6" ht="24.75" customHeight="1">
      <c r="A17" s="6"/>
      <c r="B17" s="10"/>
      <c r="C17" s="10"/>
      <c r="D17" s="11"/>
      <c r="E17" s="10"/>
      <c r="F17" s="11"/>
    </row>
    <row r="18" spans="1:6" s="6" customFormat="1" ht="34.5" customHeight="1">
      <c r="A18" s="129" t="s">
        <v>326</v>
      </c>
      <c r="B18" s="130"/>
      <c r="C18" s="130"/>
      <c r="D18" s="130"/>
      <c r="E18" s="130"/>
      <c r="F18" s="130"/>
    </row>
    <row r="19" spans="2:12" s="6" customFormat="1" ht="47.25" customHeight="1">
      <c r="B19" s="10"/>
      <c r="C19" s="10"/>
      <c r="D19" s="11"/>
      <c r="E19" s="10"/>
      <c r="F19" s="18" t="s">
        <v>124</v>
      </c>
      <c r="G19" s="12"/>
      <c r="H19" s="12"/>
      <c r="I19" s="12"/>
      <c r="J19" s="12"/>
      <c r="K19" s="12"/>
      <c r="L19" s="12"/>
    </row>
  </sheetData>
  <sheetProtection/>
  <mergeCells count="6">
    <mergeCell ref="A18:F18"/>
    <mergeCell ref="F4:F5"/>
    <mergeCell ref="A4:A5"/>
    <mergeCell ref="B4:B5"/>
    <mergeCell ref="C4:C5"/>
    <mergeCell ref="D4:D5"/>
  </mergeCells>
  <printOptions horizontalCentered="1"/>
  <pageMargins left="0.5118110236220472" right="0.2755905511811024" top="0.4724409448818898" bottom="0.4724409448818898" header="0.3937007874015748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Zeros="0" tabSelected="1" zoomScalePageLayoutView="0" workbookViewId="0" topLeftCell="A1">
      <pane xSplit="1" ySplit="3" topLeftCell="D22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I35" sqref="I35"/>
    </sheetView>
  </sheetViews>
  <sheetFormatPr defaultColWidth="8.75390625" defaultRowHeight="13.5" customHeight="1"/>
  <cols>
    <col min="1" max="1" width="36.875" style="19" bestFit="1" customWidth="1"/>
    <col min="2" max="5" width="13.625" style="19" customWidth="1"/>
    <col min="6" max="6" width="32.625" style="19" customWidth="1"/>
    <col min="7" max="10" width="13.625" style="19" customWidth="1"/>
    <col min="11" max="16384" width="8.75390625" style="19" customWidth="1"/>
  </cols>
  <sheetData>
    <row r="1" spans="1:10" ht="29.25" customHeight="1">
      <c r="A1" s="125" t="s">
        <v>125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9.5" customHeight="1" thickBot="1">
      <c r="A2" s="20" t="s">
        <v>4</v>
      </c>
      <c r="B2" s="21"/>
      <c r="C2" s="21"/>
      <c r="D2" s="21"/>
      <c r="E2" s="21"/>
      <c r="F2" s="21"/>
      <c r="G2" s="21"/>
      <c r="H2" s="21"/>
      <c r="I2" s="21"/>
      <c r="J2" s="22" t="s">
        <v>5</v>
      </c>
    </row>
    <row r="3" spans="1:10" ht="30" customHeight="1">
      <c r="A3" s="110" t="s">
        <v>9</v>
      </c>
      <c r="B3" s="111" t="s">
        <v>76</v>
      </c>
      <c r="C3" s="111" t="s">
        <v>126</v>
      </c>
      <c r="D3" s="111" t="s">
        <v>127</v>
      </c>
      <c r="E3" s="112" t="s">
        <v>71</v>
      </c>
      <c r="F3" s="113" t="s">
        <v>10</v>
      </c>
      <c r="G3" s="111" t="s">
        <v>76</v>
      </c>
      <c r="H3" s="111" t="s">
        <v>126</v>
      </c>
      <c r="I3" s="111" t="s">
        <v>127</v>
      </c>
      <c r="J3" s="114" t="s">
        <v>71</v>
      </c>
    </row>
    <row r="4" spans="1:10" ht="18.75" customHeight="1">
      <c r="A4" s="28" t="s">
        <v>50</v>
      </c>
      <c r="B4" s="74">
        <f>SUM(B5,B19)</f>
        <v>501450</v>
      </c>
      <c r="C4" s="74">
        <f>SUM(C5,C19)</f>
        <v>517700</v>
      </c>
      <c r="D4" s="74">
        <f>SUM(D5,D19)</f>
        <v>519093</v>
      </c>
      <c r="E4" s="75">
        <f>D4/C4</f>
        <v>1.0027</v>
      </c>
      <c r="F4" s="74" t="s">
        <v>155</v>
      </c>
      <c r="G4" s="74">
        <f>SUM(G5:G26)</f>
        <v>610373</v>
      </c>
      <c r="H4" s="74">
        <f>SUM(H5:H26)</f>
        <v>639607</v>
      </c>
      <c r="I4" s="74">
        <f>SUM(I5:I26)</f>
        <v>639188</v>
      </c>
      <c r="J4" s="77">
        <f aca="true" t="shared" si="0" ref="J4:J23">I4/H4</f>
        <v>0.9993</v>
      </c>
    </row>
    <row r="5" spans="1:10" ht="18.75" customHeight="1">
      <c r="A5" s="27" t="s">
        <v>137</v>
      </c>
      <c r="B5" s="74">
        <v>310333</v>
      </c>
      <c r="C5" s="74">
        <v>316084</v>
      </c>
      <c r="D5" s="74">
        <v>318943</v>
      </c>
      <c r="E5" s="75">
        <f aca="true" t="shared" si="1" ref="E5:E37">D5/C5</f>
        <v>1.009</v>
      </c>
      <c r="F5" s="95" t="s">
        <v>25</v>
      </c>
      <c r="G5" s="74">
        <v>42237</v>
      </c>
      <c r="H5" s="74">
        <v>43288</v>
      </c>
      <c r="I5" s="74">
        <v>41777</v>
      </c>
      <c r="J5" s="77">
        <f t="shared" si="0"/>
        <v>0.9651</v>
      </c>
    </row>
    <row r="6" spans="1:10" ht="18.75" customHeight="1">
      <c r="A6" s="96" t="s">
        <v>14</v>
      </c>
      <c r="B6" s="74">
        <v>128460</v>
      </c>
      <c r="C6" s="74">
        <v>130206</v>
      </c>
      <c r="D6" s="74">
        <v>132815</v>
      </c>
      <c r="E6" s="75">
        <f t="shared" si="1"/>
        <v>1.02</v>
      </c>
      <c r="F6" s="95" t="s">
        <v>26</v>
      </c>
      <c r="G6" s="74">
        <v>2849</v>
      </c>
      <c r="H6" s="74">
        <v>451</v>
      </c>
      <c r="I6" s="74">
        <v>453</v>
      </c>
      <c r="J6" s="77">
        <f t="shared" si="0"/>
        <v>1.0044</v>
      </c>
    </row>
    <row r="7" spans="1:10" ht="18.75" customHeight="1">
      <c r="A7" s="96" t="s">
        <v>15</v>
      </c>
      <c r="B7" s="74">
        <v>700</v>
      </c>
      <c r="C7" s="74">
        <v>426</v>
      </c>
      <c r="D7" s="74">
        <v>421</v>
      </c>
      <c r="E7" s="75">
        <f t="shared" si="1"/>
        <v>0.9883</v>
      </c>
      <c r="F7" s="95" t="s">
        <v>27</v>
      </c>
      <c r="G7" s="74">
        <v>38539</v>
      </c>
      <c r="H7" s="74">
        <v>38750</v>
      </c>
      <c r="I7" s="74">
        <v>37356</v>
      </c>
      <c r="J7" s="77">
        <f t="shared" si="0"/>
        <v>0.964</v>
      </c>
    </row>
    <row r="8" spans="1:10" ht="18.75" customHeight="1">
      <c r="A8" s="97" t="s">
        <v>138</v>
      </c>
      <c r="B8" s="74">
        <v>33198</v>
      </c>
      <c r="C8" s="74">
        <v>37500</v>
      </c>
      <c r="D8" s="74">
        <v>36816</v>
      </c>
      <c r="E8" s="75">
        <f t="shared" si="1"/>
        <v>0.9818</v>
      </c>
      <c r="F8" s="95" t="s">
        <v>28</v>
      </c>
      <c r="G8" s="74">
        <v>174960</v>
      </c>
      <c r="H8" s="74">
        <v>177462</v>
      </c>
      <c r="I8" s="74">
        <v>174162</v>
      </c>
      <c r="J8" s="77">
        <f t="shared" si="0"/>
        <v>0.9814</v>
      </c>
    </row>
    <row r="9" spans="1:10" ht="18.75" customHeight="1">
      <c r="A9" s="96" t="s">
        <v>16</v>
      </c>
      <c r="B9" s="74">
        <v>8512</v>
      </c>
      <c r="C9" s="74">
        <v>9364</v>
      </c>
      <c r="D9" s="74">
        <v>9363</v>
      </c>
      <c r="E9" s="75">
        <f t="shared" si="1"/>
        <v>0.9999</v>
      </c>
      <c r="F9" s="95" t="s">
        <v>29</v>
      </c>
      <c r="G9" s="74">
        <v>26206</v>
      </c>
      <c r="H9" s="74">
        <v>27540</v>
      </c>
      <c r="I9" s="74">
        <v>30248</v>
      </c>
      <c r="J9" s="77">
        <f t="shared" si="0"/>
        <v>1.0983</v>
      </c>
    </row>
    <row r="10" spans="1:10" ht="18.75" customHeight="1">
      <c r="A10" s="97" t="s">
        <v>139</v>
      </c>
      <c r="B10" s="74">
        <v>3092</v>
      </c>
      <c r="C10" s="74">
        <v>2553</v>
      </c>
      <c r="D10" s="74">
        <v>2643</v>
      </c>
      <c r="E10" s="75">
        <f t="shared" si="1"/>
        <v>1.0353</v>
      </c>
      <c r="F10" s="95" t="s">
        <v>30</v>
      </c>
      <c r="G10" s="74">
        <v>11044</v>
      </c>
      <c r="H10" s="74">
        <v>11083</v>
      </c>
      <c r="I10" s="74">
        <v>13204</v>
      </c>
      <c r="J10" s="77">
        <f t="shared" si="0"/>
        <v>1.1914</v>
      </c>
    </row>
    <row r="11" spans="1:10" ht="18.75" customHeight="1">
      <c r="A11" s="97" t="s">
        <v>140</v>
      </c>
      <c r="B11" s="74">
        <v>37144</v>
      </c>
      <c r="C11" s="74">
        <v>35775</v>
      </c>
      <c r="D11" s="74">
        <v>36253</v>
      </c>
      <c r="E11" s="75">
        <f t="shared" si="1"/>
        <v>1.0134</v>
      </c>
      <c r="F11" s="95" t="s">
        <v>31</v>
      </c>
      <c r="G11" s="74">
        <v>96076</v>
      </c>
      <c r="H11" s="74">
        <v>104563</v>
      </c>
      <c r="I11" s="74">
        <v>100719</v>
      </c>
      <c r="J11" s="77">
        <f t="shared" si="0"/>
        <v>0.9632</v>
      </c>
    </row>
    <row r="12" spans="1:10" ht="18.75" customHeight="1">
      <c r="A12" s="97" t="s">
        <v>141</v>
      </c>
      <c r="B12" s="74">
        <v>18474</v>
      </c>
      <c r="C12" s="74">
        <v>15473</v>
      </c>
      <c r="D12" s="74">
        <v>18691</v>
      </c>
      <c r="E12" s="75">
        <f t="shared" si="1"/>
        <v>1.208</v>
      </c>
      <c r="F12" s="95" t="s">
        <v>156</v>
      </c>
      <c r="G12" s="74">
        <v>58522</v>
      </c>
      <c r="H12" s="74">
        <v>66432</v>
      </c>
      <c r="I12" s="74">
        <v>73648</v>
      </c>
      <c r="J12" s="77">
        <f t="shared" si="0"/>
        <v>1.1086</v>
      </c>
    </row>
    <row r="13" spans="1:10" ht="18.75" customHeight="1">
      <c r="A13" s="97" t="s">
        <v>142</v>
      </c>
      <c r="B13" s="74">
        <v>5504</v>
      </c>
      <c r="C13" s="74">
        <v>6901</v>
      </c>
      <c r="D13" s="74">
        <v>7285</v>
      </c>
      <c r="E13" s="75">
        <f t="shared" si="1"/>
        <v>1.0556</v>
      </c>
      <c r="F13" s="95" t="s">
        <v>32</v>
      </c>
      <c r="G13" s="74">
        <v>6944</v>
      </c>
      <c r="H13" s="74">
        <v>9038</v>
      </c>
      <c r="I13" s="74">
        <v>8449</v>
      </c>
      <c r="J13" s="77">
        <f t="shared" si="0"/>
        <v>0.9348</v>
      </c>
    </row>
    <row r="14" spans="1:10" ht="18.75" customHeight="1">
      <c r="A14" s="97" t="s">
        <v>143</v>
      </c>
      <c r="B14" s="74">
        <v>22531</v>
      </c>
      <c r="C14" s="74">
        <v>21836</v>
      </c>
      <c r="D14" s="74">
        <v>18205</v>
      </c>
      <c r="E14" s="75">
        <f t="shared" si="1"/>
        <v>0.8337</v>
      </c>
      <c r="F14" s="95" t="s">
        <v>157</v>
      </c>
      <c r="G14" s="74">
        <v>27774</v>
      </c>
      <c r="H14" s="74">
        <v>48840</v>
      </c>
      <c r="I14" s="74">
        <v>81254</v>
      </c>
      <c r="J14" s="77">
        <f t="shared" si="0"/>
        <v>1.6637</v>
      </c>
    </row>
    <row r="15" spans="1:10" ht="18.75" customHeight="1">
      <c r="A15" s="96" t="s">
        <v>17</v>
      </c>
      <c r="B15" s="74">
        <v>14987</v>
      </c>
      <c r="C15" s="74">
        <v>18247</v>
      </c>
      <c r="D15" s="74">
        <v>17768</v>
      </c>
      <c r="E15" s="75">
        <f t="shared" si="1"/>
        <v>0.9737</v>
      </c>
      <c r="F15" s="95" t="s">
        <v>158</v>
      </c>
      <c r="G15" s="74">
        <v>61349</v>
      </c>
      <c r="H15" s="74">
        <v>60650</v>
      </c>
      <c r="I15" s="74">
        <v>38171</v>
      </c>
      <c r="J15" s="77">
        <f t="shared" si="0"/>
        <v>0.6294</v>
      </c>
    </row>
    <row r="16" spans="1:10" ht="18.75" customHeight="1">
      <c r="A16" s="97" t="s">
        <v>144</v>
      </c>
      <c r="B16" s="74">
        <v>3819</v>
      </c>
      <c r="C16" s="74">
        <v>3992</v>
      </c>
      <c r="D16" s="74">
        <v>4045</v>
      </c>
      <c r="E16" s="75">
        <f t="shared" si="1"/>
        <v>1.0133</v>
      </c>
      <c r="F16" s="95" t="s">
        <v>33</v>
      </c>
      <c r="G16" s="74">
        <v>9899</v>
      </c>
      <c r="H16" s="74">
        <v>9899</v>
      </c>
      <c r="I16" s="74">
        <v>6922</v>
      </c>
      <c r="J16" s="77">
        <f t="shared" si="0"/>
        <v>0.6993</v>
      </c>
    </row>
    <row r="17" spans="1:10" ht="18.75" customHeight="1">
      <c r="A17" s="96" t="s">
        <v>18</v>
      </c>
      <c r="B17" s="74">
        <v>9622</v>
      </c>
      <c r="C17" s="74">
        <v>3785</v>
      </c>
      <c r="D17" s="74">
        <v>4442</v>
      </c>
      <c r="E17" s="75">
        <f t="shared" si="1"/>
        <v>1.1736</v>
      </c>
      <c r="F17" s="95" t="s">
        <v>159</v>
      </c>
      <c r="G17" s="74">
        <v>4058</v>
      </c>
      <c r="H17" s="74">
        <v>4058</v>
      </c>
      <c r="I17" s="74">
        <v>2346</v>
      </c>
      <c r="J17" s="77">
        <f t="shared" si="0"/>
        <v>0.5781</v>
      </c>
    </row>
    <row r="18" spans="1:10" ht="18.75" customHeight="1">
      <c r="A18" s="96" t="s">
        <v>19</v>
      </c>
      <c r="B18" s="74">
        <v>24290</v>
      </c>
      <c r="C18" s="74">
        <v>30026</v>
      </c>
      <c r="D18" s="74">
        <v>30196</v>
      </c>
      <c r="E18" s="75">
        <f t="shared" si="1"/>
        <v>1.0057</v>
      </c>
      <c r="F18" s="95" t="s">
        <v>160</v>
      </c>
      <c r="G18" s="74">
        <v>2213</v>
      </c>
      <c r="H18" s="74">
        <v>1100</v>
      </c>
      <c r="I18" s="74">
        <v>1334</v>
      </c>
      <c r="J18" s="77">
        <f t="shared" si="0"/>
        <v>1.2127</v>
      </c>
    </row>
    <row r="19" spans="1:10" ht="18.75" customHeight="1">
      <c r="A19" s="27" t="s">
        <v>20</v>
      </c>
      <c r="B19" s="74">
        <v>191117</v>
      </c>
      <c r="C19" s="74">
        <v>201616</v>
      </c>
      <c r="D19" s="74">
        <v>200150</v>
      </c>
      <c r="E19" s="75">
        <f t="shared" si="1"/>
        <v>0.9927</v>
      </c>
      <c r="F19" s="95" t="s">
        <v>161</v>
      </c>
      <c r="G19" s="74"/>
      <c r="H19" s="74">
        <v>240</v>
      </c>
      <c r="I19" s="74">
        <v>240</v>
      </c>
      <c r="J19" s="77">
        <f t="shared" si="0"/>
        <v>1</v>
      </c>
    </row>
    <row r="20" spans="1:10" ht="18.75" customHeight="1">
      <c r="A20" s="96" t="s">
        <v>21</v>
      </c>
      <c r="B20" s="74">
        <v>39500</v>
      </c>
      <c r="C20" s="74">
        <v>32589</v>
      </c>
      <c r="D20" s="74">
        <v>32994</v>
      </c>
      <c r="E20" s="75">
        <f t="shared" si="1"/>
        <v>1.0124</v>
      </c>
      <c r="F20" s="95" t="s">
        <v>162</v>
      </c>
      <c r="G20" s="74">
        <v>6419</v>
      </c>
      <c r="H20" s="74">
        <v>6249</v>
      </c>
      <c r="I20" s="74">
        <v>5460</v>
      </c>
      <c r="J20" s="77">
        <f t="shared" si="0"/>
        <v>0.8737</v>
      </c>
    </row>
    <row r="21" spans="1:10" ht="18.75" customHeight="1">
      <c r="A21" s="97" t="s">
        <v>145</v>
      </c>
      <c r="B21" s="74">
        <v>7329</v>
      </c>
      <c r="C21" s="74">
        <v>14808</v>
      </c>
      <c r="D21" s="74">
        <v>16335</v>
      </c>
      <c r="E21" s="75">
        <f t="shared" si="1"/>
        <v>1.1031</v>
      </c>
      <c r="F21" s="95" t="s">
        <v>163</v>
      </c>
      <c r="G21" s="74">
        <v>5814</v>
      </c>
      <c r="H21" s="74">
        <v>5812</v>
      </c>
      <c r="I21" s="74">
        <v>5856</v>
      </c>
      <c r="J21" s="77">
        <f t="shared" si="0"/>
        <v>1.0076</v>
      </c>
    </row>
    <row r="22" spans="1:10" ht="18.75" customHeight="1">
      <c r="A22" s="97" t="s">
        <v>146</v>
      </c>
      <c r="B22" s="74">
        <v>13768</v>
      </c>
      <c r="C22" s="74">
        <v>16778</v>
      </c>
      <c r="D22" s="74">
        <v>16603</v>
      </c>
      <c r="E22" s="75">
        <f t="shared" si="1"/>
        <v>0.9896</v>
      </c>
      <c r="F22" s="95" t="s">
        <v>164</v>
      </c>
      <c r="G22" s="74">
        <v>2776</v>
      </c>
      <c r="H22" s="74">
        <v>2850</v>
      </c>
      <c r="I22" s="74">
        <v>2793</v>
      </c>
      <c r="J22" s="77">
        <f t="shared" si="0"/>
        <v>0.98</v>
      </c>
    </row>
    <row r="23" spans="1:10" ht="18.75" customHeight="1">
      <c r="A23" s="97" t="s">
        <v>147</v>
      </c>
      <c r="B23" s="74">
        <v>106474</v>
      </c>
      <c r="C23" s="74">
        <v>73968</v>
      </c>
      <c r="D23" s="74">
        <v>66915</v>
      </c>
      <c r="E23" s="75">
        <f t="shared" si="1"/>
        <v>0.9046</v>
      </c>
      <c r="F23" s="95" t="s">
        <v>165</v>
      </c>
      <c r="G23" s="74">
        <v>6500</v>
      </c>
      <c r="H23" s="74">
        <v>6500</v>
      </c>
      <c r="I23" s="74"/>
      <c r="J23" s="77">
        <f t="shared" si="0"/>
        <v>0</v>
      </c>
    </row>
    <row r="24" spans="1:10" ht="18.75" customHeight="1">
      <c r="A24" s="97" t="s">
        <v>148</v>
      </c>
      <c r="B24" s="74">
        <v>12190</v>
      </c>
      <c r="C24" s="74">
        <v>32796</v>
      </c>
      <c r="D24" s="74">
        <v>35565</v>
      </c>
      <c r="E24" s="75">
        <f t="shared" si="1"/>
        <v>1.0844</v>
      </c>
      <c r="F24" s="95" t="s">
        <v>166</v>
      </c>
      <c r="G24" s="74">
        <v>100</v>
      </c>
      <c r="H24" s="74">
        <v>100</v>
      </c>
      <c r="I24" s="74"/>
      <c r="J24" s="77"/>
    </row>
    <row r="25" spans="1:10" ht="18.75" customHeight="1">
      <c r="A25" s="97" t="s">
        <v>149</v>
      </c>
      <c r="B25" s="74">
        <v>3000</v>
      </c>
      <c r="C25" s="74">
        <v>3000</v>
      </c>
      <c r="D25" s="74">
        <v>3092</v>
      </c>
      <c r="E25" s="75">
        <f t="shared" si="1"/>
        <v>1.0307</v>
      </c>
      <c r="F25" s="95" t="s">
        <v>167</v>
      </c>
      <c r="G25" s="74">
        <v>25937</v>
      </c>
      <c r="H25" s="74">
        <v>14584</v>
      </c>
      <c r="I25" s="74">
        <v>14678</v>
      </c>
      <c r="J25" s="77">
        <f aca="true" t="shared" si="2" ref="J25:J33">I25/H25</f>
        <v>1.0064</v>
      </c>
    </row>
    <row r="26" spans="1:10" ht="18.75" customHeight="1">
      <c r="A26" s="96" t="s">
        <v>22</v>
      </c>
      <c r="B26" s="74">
        <v>8856</v>
      </c>
      <c r="C26" s="74">
        <v>27677</v>
      </c>
      <c r="D26" s="74">
        <v>28646</v>
      </c>
      <c r="E26" s="75">
        <f t="shared" si="1"/>
        <v>1.035</v>
      </c>
      <c r="F26" s="95" t="s">
        <v>168</v>
      </c>
      <c r="G26" s="74">
        <v>157</v>
      </c>
      <c r="H26" s="74">
        <v>118</v>
      </c>
      <c r="I26" s="74">
        <v>118</v>
      </c>
      <c r="J26" s="77">
        <f t="shared" si="2"/>
        <v>1</v>
      </c>
    </row>
    <row r="27" spans="1:10" ht="18.75" customHeight="1">
      <c r="A27" s="26" t="s">
        <v>8</v>
      </c>
      <c r="B27" s="74">
        <v>33227</v>
      </c>
      <c r="C27" s="74">
        <v>28105</v>
      </c>
      <c r="D27" s="74">
        <v>28105</v>
      </c>
      <c r="E27" s="75">
        <f t="shared" si="1"/>
        <v>1</v>
      </c>
      <c r="F27" s="98" t="s">
        <v>169</v>
      </c>
      <c r="G27" s="74"/>
      <c r="H27" s="74"/>
      <c r="I27" s="74"/>
      <c r="J27" s="77"/>
    </row>
    <row r="28" spans="1:10" ht="18.75" customHeight="1">
      <c r="A28" s="27" t="s">
        <v>23</v>
      </c>
      <c r="B28" s="74">
        <v>16425</v>
      </c>
      <c r="C28" s="74">
        <v>16425</v>
      </c>
      <c r="D28" s="74">
        <v>16425</v>
      </c>
      <c r="E28" s="75">
        <f t="shared" si="1"/>
        <v>1</v>
      </c>
      <c r="F28" s="98" t="s">
        <v>170</v>
      </c>
      <c r="G28" s="74"/>
      <c r="H28" s="74">
        <v>6300</v>
      </c>
      <c r="I28" s="74">
        <v>19960</v>
      </c>
      <c r="J28" s="77">
        <f t="shared" si="2"/>
        <v>3.1683</v>
      </c>
    </row>
    <row r="29" spans="1:10" ht="18.75" customHeight="1">
      <c r="A29" s="27" t="s">
        <v>24</v>
      </c>
      <c r="B29" s="74">
        <v>8302</v>
      </c>
      <c r="C29" s="74">
        <v>3597</v>
      </c>
      <c r="D29" s="74">
        <v>3597</v>
      </c>
      <c r="E29" s="75">
        <f t="shared" si="1"/>
        <v>1</v>
      </c>
      <c r="F29" s="74" t="s">
        <v>171</v>
      </c>
      <c r="G29" s="74">
        <v>38490</v>
      </c>
      <c r="H29" s="74">
        <v>12000</v>
      </c>
      <c r="I29" s="74">
        <v>16500</v>
      </c>
      <c r="J29" s="77">
        <f t="shared" si="2"/>
        <v>1.375</v>
      </c>
    </row>
    <row r="30" spans="1:10" ht="18.75" customHeight="1">
      <c r="A30" s="27" t="s">
        <v>150</v>
      </c>
      <c r="B30" s="74">
        <v>8500</v>
      </c>
      <c r="C30" s="74">
        <v>8083</v>
      </c>
      <c r="D30" s="74">
        <v>8083</v>
      </c>
      <c r="E30" s="75">
        <f t="shared" si="1"/>
        <v>1</v>
      </c>
      <c r="F30" s="74" t="s">
        <v>172</v>
      </c>
      <c r="G30" s="74">
        <v>32988</v>
      </c>
      <c r="H30" s="74">
        <v>66393</v>
      </c>
      <c r="I30" s="74">
        <v>81503</v>
      </c>
      <c r="J30" s="77">
        <f t="shared" si="2"/>
        <v>1.2276</v>
      </c>
    </row>
    <row r="31" spans="1:10" ht="18.75" customHeight="1">
      <c r="A31" s="28" t="s">
        <v>64</v>
      </c>
      <c r="B31" s="74">
        <v>32988</v>
      </c>
      <c r="C31" s="74">
        <v>80000</v>
      </c>
      <c r="D31" s="74">
        <v>101125</v>
      </c>
      <c r="E31" s="75">
        <f t="shared" si="1"/>
        <v>1.2641</v>
      </c>
      <c r="F31" s="74" t="s">
        <v>173</v>
      </c>
      <c r="G31" s="74">
        <v>38790</v>
      </c>
      <c r="H31" s="74">
        <v>34169</v>
      </c>
      <c r="I31" s="74">
        <v>34169</v>
      </c>
      <c r="J31" s="77">
        <f t="shared" si="2"/>
        <v>1</v>
      </c>
    </row>
    <row r="32" spans="1:10" ht="18.75" customHeight="1">
      <c r="A32" s="28" t="s">
        <v>78</v>
      </c>
      <c r="B32" s="74">
        <v>55132</v>
      </c>
      <c r="C32" s="74">
        <v>55132</v>
      </c>
      <c r="D32" s="74">
        <v>55132</v>
      </c>
      <c r="E32" s="75">
        <f t="shared" si="1"/>
        <v>1</v>
      </c>
      <c r="F32" s="74" t="s">
        <v>174</v>
      </c>
      <c r="G32" s="74">
        <v>389</v>
      </c>
      <c r="H32" s="74">
        <v>147900</v>
      </c>
      <c r="I32" s="74">
        <v>173399</v>
      </c>
      <c r="J32" s="77">
        <f t="shared" si="2"/>
        <v>1.1724</v>
      </c>
    </row>
    <row r="33" spans="1:10" ht="18.75" customHeight="1">
      <c r="A33" s="28" t="s">
        <v>79</v>
      </c>
      <c r="B33" s="74">
        <v>11035</v>
      </c>
      <c r="C33" s="74">
        <v>11035</v>
      </c>
      <c r="D33" s="74">
        <v>11035</v>
      </c>
      <c r="E33" s="75">
        <f t="shared" si="1"/>
        <v>1</v>
      </c>
      <c r="F33" s="117" t="s">
        <v>175</v>
      </c>
      <c r="G33" s="118"/>
      <c r="H33" s="118">
        <v>51193</v>
      </c>
      <c r="I33" s="118">
        <v>52569</v>
      </c>
      <c r="J33" s="119">
        <f t="shared" si="2"/>
        <v>1.0269</v>
      </c>
    </row>
    <row r="34" spans="1:10" ht="18.75" customHeight="1">
      <c r="A34" s="28" t="s">
        <v>151</v>
      </c>
      <c r="B34" s="74">
        <v>38490</v>
      </c>
      <c r="C34" s="74">
        <v>38490</v>
      </c>
      <c r="D34" s="74">
        <v>38490</v>
      </c>
      <c r="E34" s="75">
        <f t="shared" si="1"/>
        <v>1</v>
      </c>
      <c r="F34" s="74"/>
      <c r="G34" s="74"/>
      <c r="H34" s="74"/>
      <c r="I34" s="74"/>
      <c r="J34" s="77"/>
    </row>
    <row r="35" spans="1:10" ht="18.75" customHeight="1">
      <c r="A35" s="28" t="s">
        <v>152</v>
      </c>
      <c r="B35" s="74">
        <v>48708</v>
      </c>
      <c r="C35" s="74">
        <v>65000</v>
      </c>
      <c r="D35" s="74">
        <v>81408</v>
      </c>
      <c r="E35" s="75">
        <f t="shared" si="1"/>
        <v>1.2524</v>
      </c>
      <c r="F35" s="74"/>
      <c r="G35" s="74"/>
      <c r="H35" s="74"/>
      <c r="I35" s="74"/>
      <c r="J35" s="77"/>
    </row>
    <row r="36" spans="1:10" ht="18.75" customHeight="1">
      <c r="A36" s="116" t="s">
        <v>153</v>
      </c>
      <c r="B36" s="74"/>
      <c r="C36" s="74">
        <v>14200</v>
      </c>
      <c r="D36" s="74">
        <v>10000</v>
      </c>
      <c r="E36" s="75">
        <f t="shared" si="1"/>
        <v>0.7042</v>
      </c>
      <c r="F36" s="74"/>
      <c r="G36" s="74"/>
      <c r="H36" s="74"/>
      <c r="I36" s="74"/>
      <c r="J36" s="77"/>
    </row>
    <row r="37" spans="1:10" ht="18.75" customHeight="1">
      <c r="A37" s="28" t="s">
        <v>154</v>
      </c>
      <c r="B37" s="74"/>
      <c r="C37" s="74">
        <v>147900</v>
      </c>
      <c r="D37" s="74">
        <v>172900</v>
      </c>
      <c r="E37" s="75">
        <f t="shared" si="1"/>
        <v>1.169</v>
      </c>
      <c r="F37" s="74"/>
      <c r="G37" s="74"/>
      <c r="H37" s="74"/>
      <c r="I37" s="74"/>
      <c r="J37" s="77"/>
    </row>
    <row r="38" spans="1:10" ht="18.75" customHeight="1" thickBot="1">
      <c r="A38" s="93" t="s">
        <v>2</v>
      </c>
      <c r="B38" s="85">
        <f>SUM(B4,B27,B31:B37)</f>
        <v>721030</v>
      </c>
      <c r="C38" s="85">
        <f>SUM(C4,C27,C31:C37)</f>
        <v>957562</v>
      </c>
      <c r="D38" s="85">
        <f>SUM(D4,D27,D31:D37)</f>
        <v>1017288</v>
      </c>
      <c r="E38" s="86">
        <f>D38/C38</f>
        <v>1.0624</v>
      </c>
      <c r="F38" s="94" t="s">
        <v>7</v>
      </c>
      <c r="G38" s="85">
        <f>SUM(G27:G33,G4)</f>
        <v>721030</v>
      </c>
      <c r="H38" s="85">
        <f>SUM(H27:H33,H4)</f>
        <v>957562</v>
      </c>
      <c r="I38" s="85">
        <f>SUM(I27:I33,I4)</f>
        <v>1017288</v>
      </c>
      <c r="J38" s="88">
        <f>I38/H38</f>
        <v>1.0624</v>
      </c>
    </row>
    <row r="39" ht="13.5" customHeight="1">
      <c r="A39" s="19" t="s">
        <v>321</v>
      </c>
    </row>
  </sheetData>
  <sheetProtection/>
  <mergeCells count="1">
    <mergeCell ref="A1:J1"/>
  </mergeCells>
  <printOptions horizontalCentered="1"/>
  <pageMargins left="0.5118110236220472" right="0.4724409448818898" top="0.4724409448818898" bottom="0.4724409448818898" header="0.3937007874015748" footer="0.31496062992125984"/>
  <pageSetup firstPageNumber="1" useFirstPageNumber="1" fitToHeight="1" fitToWidth="1" horizontalDpi="600" verticalDpi="600" orientation="landscape" paperSize="9" scale="67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Zeros="0" zoomScalePageLayoutView="0" workbookViewId="0" topLeftCell="A1">
      <pane xSplit="1" ySplit="3" topLeftCell="C22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ColWidth="8.75390625" defaultRowHeight="13.5" customHeight="1"/>
  <cols>
    <col min="1" max="1" width="40.125" style="1" bestFit="1" customWidth="1"/>
    <col min="2" max="5" width="13.625" style="1" customWidth="1"/>
    <col min="6" max="6" width="32.625" style="1" customWidth="1"/>
    <col min="7" max="10" width="13.625" style="1" customWidth="1"/>
    <col min="11" max="16384" width="8.75390625" style="1" customWidth="1"/>
  </cols>
  <sheetData>
    <row r="1" spans="1:10" ht="29.25" customHeight="1">
      <c r="A1" s="126" t="s">
        <v>128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9.5" customHeight="1" thickBot="1">
      <c r="A2" s="13" t="s">
        <v>6</v>
      </c>
      <c r="B2" s="14"/>
      <c r="C2" s="14"/>
      <c r="D2" s="14"/>
      <c r="E2" s="14"/>
      <c r="F2" s="14"/>
      <c r="G2" s="14"/>
      <c r="H2" s="14"/>
      <c r="I2" s="14"/>
      <c r="J2" s="15" t="s">
        <v>5</v>
      </c>
    </row>
    <row r="3" spans="1:10" ht="30" customHeight="1">
      <c r="A3" s="110" t="s">
        <v>9</v>
      </c>
      <c r="B3" s="111" t="s">
        <v>76</v>
      </c>
      <c r="C3" s="111" t="s">
        <v>126</v>
      </c>
      <c r="D3" s="111" t="s">
        <v>127</v>
      </c>
      <c r="E3" s="112" t="s">
        <v>71</v>
      </c>
      <c r="F3" s="113" t="s">
        <v>10</v>
      </c>
      <c r="G3" s="111" t="s">
        <v>76</v>
      </c>
      <c r="H3" s="111" t="s">
        <v>126</v>
      </c>
      <c r="I3" s="111" t="s">
        <v>127</v>
      </c>
      <c r="J3" s="114" t="s">
        <v>71</v>
      </c>
    </row>
    <row r="4" spans="1:10" ht="16.5" customHeight="1">
      <c r="A4" s="28" t="s">
        <v>50</v>
      </c>
      <c r="B4" s="74">
        <f>SUM(B5,B19)</f>
        <v>248894</v>
      </c>
      <c r="C4" s="74">
        <f>SUM(C5,C19)</f>
        <v>258538</v>
      </c>
      <c r="D4" s="74">
        <f>SUM(D5,D19)</f>
        <v>257162</v>
      </c>
      <c r="E4" s="75">
        <f>D4/C4</f>
        <v>0.9947</v>
      </c>
      <c r="F4" s="89" t="s">
        <v>155</v>
      </c>
      <c r="G4" s="74">
        <f>SUM(G5:G26)</f>
        <v>369872</v>
      </c>
      <c r="H4" s="74">
        <f>SUM(H5:H26)</f>
        <v>392500</v>
      </c>
      <c r="I4" s="74">
        <f>SUM(I5:I26)</f>
        <v>400242</v>
      </c>
      <c r="J4" s="77">
        <f aca="true" t="shared" si="0" ref="J4:J40">I4/H4</f>
        <v>1.0197</v>
      </c>
    </row>
    <row r="5" spans="1:10" ht="16.5" customHeight="1">
      <c r="A5" s="27" t="s">
        <v>137</v>
      </c>
      <c r="B5" s="74">
        <v>103985</v>
      </c>
      <c r="C5" s="74">
        <v>103849</v>
      </c>
      <c r="D5" s="74">
        <v>106500</v>
      </c>
      <c r="E5" s="75">
        <f aca="true" t="shared" si="1" ref="E5:E40">D5/C5</f>
        <v>1.0255</v>
      </c>
      <c r="F5" s="90" t="s">
        <v>25</v>
      </c>
      <c r="G5" s="74">
        <v>31253</v>
      </c>
      <c r="H5" s="74">
        <v>29451</v>
      </c>
      <c r="I5" s="74">
        <v>30525</v>
      </c>
      <c r="J5" s="77">
        <f t="shared" si="0"/>
        <v>1.0365</v>
      </c>
    </row>
    <row r="6" spans="1:10" ht="16.5" customHeight="1">
      <c r="A6" s="96" t="s">
        <v>14</v>
      </c>
      <c r="B6" s="74">
        <v>36768</v>
      </c>
      <c r="C6" s="74">
        <v>37112</v>
      </c>
      <c r="D6" s="74">
        <v>37590</v>
      </c>
      <c r="E6" s="75">
        <f t="shared" si="1"/>
        <v>1.0129</v>
      </c>
      <c r="F6" s="90" t="s">
        <v>26</v>
      </c>
      <c r="G6" s="74">
        <v>2849</v>
      </c>
      <c r="H6" s="74">
        <v>451</v>
      </c>
      <c r="I6" s="74">
        <v>453</v>
      </c>
      <c r="J6" s="77">
        <f t="shared" si="0"/>
        <v>1.0044</v>
      </c>
    </row>
    <row r="7" spans="1:10" ht="16.5" customHeight="1">
      <c r="A7" s="96" t="s">
        <v>15</v>
      </c>
      <c r="B7" s="74">
        <v>200</v>
      </c>
      <c r="C7" s="74">
        <v>50</v>
      </c>
      <c r="D7" s="74">
        <v>51</v>
      </c>
      <c r="E7" s="75">
        <f t="shared" si="1"/>
        <v>1.02</v>
      </c>
      <c r="F7" s="90" t="s">
        <v>27</v>
      </c>
      <c r="G7" s="74">
        <v>36875</v>
      </c>
      <c r="H7" s="74">
        <v>36227</v>
      </c>
      <c r="I7" s="74">
        <v>35373</v>
      </c>
      <c r="J7" s="77">
        <f t="shared" si="0"/>
        <v>0.9764</v>
      </c>
    </row>
    <row r="8" spans="1:10" ht="16.5" customHeight="1">
      <c r="A8" s="97" t="s">
        <v>138</v>
      </c>
      <c r="B8" s="74">
        <v>9857</v>
      </c>
      <c r="C8" s="74">
        <v>10427</v>
      </c>
      <c r="D8" s="74">
        <v>10462</v>
      </c>
      <c r="E8" s="75">
        <f t="shared" si="1"/>
        <v>1.0034</v>
      </c>
      <c r="F8" s="90" t="s">
        <v>28</v>
      </c>
      <c r="G8" s="74">
        <v>70459</v>
      </c>
      <c r="H8" s="74">
        <v>69051</v>
      </c>
      <c r="I8" s="74">
        <v>65622</v>
      </c>
      <c r="J8" s="77">
        <f t="shared" si="0"/>
        <v>0.9503</v>
      </c>
    </row>
    <row r="9" spans="1:10" ht="16.5" customHeight="1">
      <c r="A9" s="96" t="s">
        <v>16</v>
      </c>
      <c r="B9" s="74">
        <v>2762</v>
      </c>
      <c r="C9" s="74">
        <v>2894</v>
      </c>
      <c r="D9" s="74">
        <v>3037</v>
      </c>
      <c r="E9" s="75">
        <f t="shared" si="1"/>
        <v>1.0494</v>
      </c>
      <c r="F9" s="90" t="s">
        <v>29</v>
      </c>
      <c r="G9" s="74">
        <v>16368</v>
      </c>
      <c r="H9" s="74">
        <v>15847</v>
      </c>
      <c r="I9" s="74">
        <v>15061</v>
      </c>
      <c r="J9" s="77">
        <f t="shared" si="0"/>
        <v>0.9504</v>
      </c>
    </row>
    <row r="10" spans="1:10" ht="16.5" customHeight="1">
      <c r="A10" s="97" t="s">
        <v>139</v>
      </c>
      <c r="B10" s="74">
        <v>2</v>
      </c>
      <c r="C10" s="74">
        <v>5</v>
      </c>
      <c r="D10" s="74">
        <v>6</v>
      </c>
      <c r="E10" s="75">
        <f t="shared" si="1"/>
        <v>1.2</v>
      </c>
      <c r="F10" s="90" t="s">
        <v>30</v>
      </c>
      <c r="G10" s="74">
        <v>7938</v>
      </c>
      <c r="H10" s="74">
        <v>9127</v>
      </c>
      <c r="I10" s="74">
        <v>9148</v>
      </c>
      <c r="J10" s="77">
        <f t="shared" si="0"/>
        <v>1.0023</v>
      </c>
    </row>
    <row r="11" spans="1:10" ht="16.5" customHeight="1">
      <c r="A11" s="97" t="s">
        <v>140</v>
      </c>
      <c r="B11" s="74">
        <v>11379</v>
      </c>
      <c r="C11" s="74">
        <v>10287</v>
      </c>
      <c r="D11" s="74">
        <v>10938</v>
      </c>
      <c r="E11" s="75">
        <f t="shared" si="1"/>
        <v>1.0633</v>
      </c>
      <c r="F11" s="90" t="s">
        <v>31</v>
      </c>
      <c r="G11" s="74">
        <v>64939</v>
      </c>
      <c r="H11" s="74">
        <v>66658</v>
      </c>
      <c r="I11" s="74">
        <v>62297</v>
      </c>
      <c r="J11" s="77">
        <f t="shared" si="0"/>
        <v>0.9346</v>
      </c>
    </row>
    <row r="12" spans="1:10" ht="16.5" customHeight="1">
      <c r="A12" s="97" t="s">
        <v>141</v>
      </c>
      <c r="B12" s="74">
        <v>4948</v>
      </c>
      <c r="C12" s="74">
        <v>3042</v>
      </c>
      <c r="D12" s="74">
        <v>3578</v>
      </c>
      <c r="E12" s="75">
        <f t="shared" si="1"/>
        <v>1.1762</v>
      </c>
      <c r="F12" s="90" t="s">
        <v>178</v>
      </c>
      <c r="G12" s="74">
        <v>28752</v>
      </c>
      <c r="H12" s="74">
        <v>41858</v>
      </c>
      <c r="I12" s="74">
        <v>44212</v>
      </c>
      <c r="J12" s="77">
        <f t="shared" si="0"/>
        <v>1.0562</v>
      </c>
    </row>
    <row r="13" spans="1:10" ht="16.5" customHeight="1">
      <c r="A13" s="97" t="s">
        <v>142</v>
      </c>
      <c r="B13" s="74">
        <v>1092</v>
      </c>
      <c r="C13" s="74">
        <v>1227</v>
      </c>
      <c r="D13" s="74">
        <v>1383</v>
      </c>
      <c r="E13" s="75">
        <f t="shared" si="1"/>
        <v>1.1271</v>
      </c>
      <c r="F13" s="90" t="s">
        <v>32</v>
      </c>
      <c r="G13" s="74">
        <v>4102</v>
      </c>
      <c r="H13" s="74">
        <v>4369</v>
      </c>
      <c r="I13" s="74">
        <v>2330</v>
      </c>
      <c r="J13" s="77">
        <f t="shared" si="0"/>
        <v>0.5333</v>
      </c>
    </row>
    <row r="14" spans="1:10" ht="16.5" customHeight="1">
      <c r="A14" s="97" t="s">
        <v>143</v>
      </c>
      <c r="B14" s="74">
        <v>3244</v>
      </c>
      <c r="C14" s="74">
        <v>1740</v>
      </c>
      <c r="D14" s="74">
        <v>1660</v>
      </c>
      <c r="E14" s="75">
        <f t="shared" si="1"/>
        <v>0.954</v>
      </c>
      <c r="F14" s="90" t="s">
        <v>179</v>
      </c>
      <c r="G14" s="74">
        <v>11152</v>
      </c>
      <c r="H14" s="74">
        <v>39365</v>
      </c>
      <c r="I14" s="74">
        <v>70566</v>
      </c>
      <c r="J14" s="77">
        <f t="shared" si="0"/>
        <v>1.7926</v>
      </c>
    </row>
    <row r="15" spans="1:10" ht="16.5" customHeight="1">
      <c r="A15" s="96" t="s">
        <v>17</v>
      </c>
      <c r="B15" s="74">
        <v>4656</v>
      </c>
      <c r="C15" s="74">
        <v>5218</v>
      </c>
      <c r="D15" s="74">
        <v>5514</v>
      </c>
      <c r="E15" s="75">
        <f t="shared" si="1"/>
        <v>1.0567</v>
      </c>
      <c r="F15" s="90" t="s">
        <v>180</v>
      </c>
      <c r="G15" s="74">
        <v>38268</v>
      </c>
      <c r="H15" s="74">
        <v>37683</v>
      </c>
      <c r="I15" s="74">
        <v>25788</v>
      </c>
      <c r="J15" s="77">
        <f t="shared" si="0"/>
        <v>0.6843</v>
      </c>
    </row>
    <row r="16" spans="1:10" ht="16.5" customHeight="1">
      <c r="A16" s="97" t="s">
        <v>144</v>
      </c>
      <c r="B16" s="74">
        <v>1670</v>
      </c>
      <c r="C16" s="74">
        <v>1680</v>
      </c>
      <c r="D16" s="74">
        <v>1793</v>
      </c>
      <c r="E16" s="75">
        <f t="shared" si="1"/>
        <v>1.0673</v>
      </c>
      <c r="F16" s="90" t="s">
        <v>33</v>
      </c>
      <c r="G16" s="74">
        <v>8579</v>
      </c>
      <c r="H16" s="74">
        <v>6530</v>
      </c>
      <c r="I16" s="74">
        <v>6922</v>
      </c>
      <c r="J16" s="77">
        <f t="shared" si="0"/>
        <v>1.06</v>
      </c>
    </row>
    <row r="17" spans="1:10" ht="16.5" customHeight="1">
      <c r="A17" s="96" t="s">
        <v>18</v>
      </c>
      <c r="B17" s="74">
        <v>3117</v>
      </c>
      <c r="C17" s="74">
        <v>141</v>
      </c>
      <c r="D17" s="74">
        <v>293</v>
      </c>
      <c r="E17" s="75">
        <f t="shared" si="1"/>
        <v>2.078</v>
      </c>
      <c r="F17" s="90" t="s">
        <v>181</v>
      </c>
      <c r="G17" s="74">
        <v>2021</v>
      </c>
      <c r="H17" s="74">
        <v>2026</v>
      </c>
      <c r="I17" s="74">
        <v>1562</v>
      </c>
      <c r="J17" s="77">
        <f t="shared" si="0"/>
        <v>0.771</v>
      </c>
    </row>
    <row r="18" spans="1:10" ht="16.5" customHeight="1">
      <c r="A18" s="96" t="s">
        <v>19</v>
      </c>
      <c r="B18" s="74">
        <v>24290</v>
      </c>
      <c r="C18" s="74">
        <v>30026</v>
      </c>
      <c r="D18" s="74">
        <v>30195</v>
      </c>
      <c r="E18" s="75">
        <f t="shared" si="1"/>
        <v>1.0056</v>
      </c>
      <c r="F18" s="90" t="s">
        <v>182</v>
      </c>
      <c r="G18" s="74">
        <v>1551</v>
      </c>
      <c r="H18" s="74">
        <v>1100</v>
      </c>
      <c r="I18" s="74">
        <v>1334</v>
      </c>
      <c r="J18" s="77">
        <f t="shared" si="0"/>
        <v>1.2127</v>
      </c>
    </row>
    <row r="19" spans="1:10" ht="16.5" customHeight="1">
      <c r="A19" s="27" t="s">
        <v>20</v>
      </c>
      <c r="B19" s="74">
        <v>144909</v>
      </c>
      <c r="C19" s="74">
        <v>154689</v>
      </c>
      <c r="D19" s="74">
        <v>150662</v>
      </c>
      <c r="E19" s="75">
        <f t="shared" si="1"/>
        <v>0.974</v>
      </c>
      <c r="F19" s="90" t="s">
        <v>308</v>
      </c>
      <c r="G19" s="74"/>
      <c r="H19" s="74">
        <v>144</v>
      </c>
      <c r="I19" s="74">
        <v>144</v>
      </c>
      <c r="J19" s="77">
        <f t="shared" si="0"/>
        <v>1</v>
      </c>
    </row>
    <row r="20" spans="1:10" ht="16.5" customHeight="1">
      <c r="A20" s="96" t="s">
        <v>21</v>
      </c>
      <c r="B20" s="74">
        <v>25000</v>
      </c>
      <c r="C20" s="74">
        <v>17701</v>
      </c>
      <c r="D20" s="74">
        <v>18228</v>
      </c>
      <c r="E20" s="75">
        <f t="shared" si="1"/>
        <v>1.0298</v>
      </c>
      <c r="F20" s="90" t="s">
        <v>309</v>
      </c>
      <c r="G20" s="74">
        <v>6005</v>
      </c>
      <c r="H20" s="74">
        <v>5249</v>
      </c>
      <c r="I20" s="74">
        <v>5460</v>
      </c>
      <c r="J20" s="77">
        <f t="shared" si="0"/>
        <v>1.0402</v>
      </c>
    </row>
    <row r="21" spans="1:10" ht="16.5" customHeight="1">
      <c r="A21" s="97" t="s">
        <v>145</v>
      </c>
      <c r="B21" s="74">
        <v>6951</v>
      </c>
      <c r="C21" s="74">
        <v>14343</v>
      </c>
      <c r="D21" s="74">
        <v>15858</v>
      </c>
      <c r="E21" s="75">
        <f t="shared" si="1"/>
        <v>1.1056</v>
      </c>
      <c r="F21" s="90" t="s">
        <v>310</v>
      </c>
      <c r="G21" s="74">
        <v>5791</v>
      </c>
      <c r="H21" s="74">
        <v>5812</v>
      </c>
      <c r="I21" s="74">
        <v>5856</v>
      </c>
      <c r="J21" s="77">
        <f t="shared" si="0"/>
        <v>1.0076</v>
      </c>
    </row>
    <row r="22" spans="1:10" ht="16.5" customHeight="1">
      <c r="A22" s="97" t="s">
        <v>146</v>
      </c>
      <c r="B22" s="74">
        <v>13468</v>
      </c>
      <c r="C22" s="74">
        <v>16688</v>
      </c>
      <c r="D22" s="74">
        <v>16518</v>
      </c>
      <c r="E22" s="75">
        <f t="shared" si="1"/>
        <v>0.9898</v>
      </c>
      <c r="F22" s="90" t="s">
        <v>311</v>
      </c>
      <c r="G22" s="74">
        <v>2776</v>
      </c>
      <c r="H22" s="74">
        <v>2850</v>
      </c>
      <c r="I22" s="74">
        <v>2793</v>
      </c>
      <c r="J22" s="77">
        <f t="shared" si="0"/>
        <v>0.98</v>
      </c>
    </row>
    <row r="23" spans="1:10" ht="16.5" customHeight="1">
      <c r="A23" s="97" t="s">
        <v>147</v>
      </c>
      <c r="B23" s="74">
        <v>75444</v>
      </c>
      <c r="C23" s="74">
        <v>58044</v>
      </c>
      <c r="D23" s="74">
        <v>51313</v>
      </c>
      <c r="E23" s="75">
        <f t="shared" si="1"/>
        <v>0.884</v>
      </c>
      <c r="F23" s="90" t="s">
        <v>183</v>
      </c>
      <c r="G23" s="74">
        <v>4000</v>
      </c>
      <c r="H23" s="74">
        <v>4000</v>
      </c>
      <c r="I23" s="74"/>
      <c r="J23" s="77">
        <f t="shared" si="0"/>
        <v>0</v>
      </c>
    </row>
    <row r="24" spans="1:10" ht="16.5" customHeight="1">
      <c r="A24" s="97" t="s">
        <v>148</v>
      </c>
      <c r="B24" s="74">
        <v>12190</v>
      </c>
      <c r="C24" s="74">
        <v>17236</v>
      </c>
      <c r="D24" s="74">
        <v>17007</v>
      </c>
      <c r="E24" s="75">
        <f t="shared" si="1"/>
        <v>0.9867</v>
      </c>
      <c r="F24" s="90" t="s">
        <v>184</v>
      </c>
      <c r="G24" s="74">
        <v>100</v>
      </c>
      <c r="H24" s="74"/>
      <c r="I24" s="74"/>
      <c r="J24" s="77"/>
    </row>
    <row r="25" spans="1:10" ht="16.5" customHeight="1">
      <c r="A25" s="97" t="s">
        <v>149</v>
      </c>
      <c r="B25" s="74">
        <v>3000</v>
      </c>
      <c r="C25" s="74">
        <v>3000</v>
      </c>
      <c r="D25" s="74">
        <v>3092</v>
      </c>
      <c r="E25" s="75">
        <f t="shared" si="1"/>
        <v>1.0307</v>
      </c>
      <c r="F25" s="90" t="s">
        <v>312</v>
      </c>
      <c r="G25" s="74">
        <v>25937</v>
      </c>
      <c r="H25" s="74">
        <v>14584</v>
      </c>
      <c r="I25" s="74">
        <v>14678</v>
      </c>
      <c r="J25" s="77">
        <f t="shared" si="0"/>
        <v>1.0064</v>
      </c>
    </row>
    <row r="26" spans="1:10" ht="16.5" customHeight="1">
      <c r="A26" s="96" t="s">
        <v>22</v>
      </c>
      <c r="B26" s="74">
        <v>8856</v>
      </c>
      <c r="C26" s="74">
        <v>27677</v>
      </c>
      <c r="D26" s="74">
        <v>28646</v>
      </c>
      <c r="E26" s="75">
        <f t="shared" si="1"/>
        <v>1.035</v>
      </c>
      <c r="F26" s="90" t="s">
        <v>313</v>
      </c>
      <c r="G26" s="74">
        <v>157</v>
      </c>
      <c r="H26" s="74">
        <v>118</v>
      </c>
      <c r="I26" s="74">
        <v>118</v>
      </c>
      <c r="J26" s="77">
        <f t="shared" si="0"/>
        <v>1</v>
      </c>
    </row>
    <row r="27" spans="1:10" ht="16.5" customHeight="1">
      <c r="A27" s="26" t="s">
        <v>8</v>
      </c>
      <c r="B27" s="74">
        <v>15979</v>
      </c>
      <c r="C27" s="74">
        <v>28105</v>
      </c>
      <c r="D27" s="74">
        <v>28105</v>
      </c>
      <c r="E27" s="75">
        <f t="shared" si="1"/>
        <v>1</v>
      </c>
      <c r="F27" s="55" t="s">
        <v>169</v>
      </c>
      <c r="G27" s="74"/>
      <c r="H27" s="74"/>
      <c r="I27" s="74"/>
      <c r="J27" s="77"/>
    </row>
    <row r="28" spans="1:10" ht="16.5" customHeight="1">
      <c r="A28" s="27" t="s">
        <v>23</v>
      </c>
      <c r="B28" s="74">
        <v>3701</v>
      </c>
      <c r="C28" s="74">
        <v>16425</v>
      </c>
      <c r="D28" s="74">
        <v>16425</v>
      </c>
      <c r="E28" s="75">
        <f t="shared" si="1"/>
        <v>1</v>
      </c>
      <c r="F28" s="55" t="s">
        <v>185</v>
      </c>
      <c r="G28" s="74"/>
      <c r="H28" s="74">
        <v>6300</v>
      </c>
      <c r="I28" s="74">
        <v>19960</v>
      </c>
      <c r="J28" s="77">
        <f t="shared" si="0"/>
        <v>3.1683</v>
      </c>
    </row>
    <row r="29" spans="1:10" ht="16.5" customHeight="1">
      <c r="A29" s="27" t="s">
        <v>24</v>
      </c>
      <c r="B29" s="74">
        <v>3778</v>
      </c>
      <c r="C29" s="74">
        <v>3597</v>
      </c>
      <c r="D29" s="74">
        <v>3597</v>
      </c>
      <c r="E29" s="75">
        <f t="shared" si="1"/>
        <v>1</v>
      </c>
      <c r="F29" s="55" t="s">
        <v>186</v>
      </c>
      <c r="G29" s="74">
        <v>38485</v>
      </c>
      <c r="H29" s="74">
        <v>12000</v>
      </c>
      <c r="I29" s="74">
        <v>12321</v>
      </c>
      <c r="J29" s="77">
        <f t="shared" si="0"/>
        <v>1.0268</v>
      </c>
    </row>
    <row r="30" spans="1:10" ht="16.5" customHeight="1">
      <c r="A30" s="27" t="s">
        <v>150</v>
      </c>
      <c r="B30" s="74">
        <v>8500</v>
      </c>
      <c r="C30" s="74">
        <v>8083</v>
      </c>
      <c r="D30" s="74">
        <v>8083</v>
      </c>
      <c r="E30" s="75">
        <f t="shared" si="1"/>
        <v>1</v>
      </c>
      <c r="F30" s="55" t="s">
        <v>187</v>
      </c>
      <c r="G30" s="74">
        <v>32988</v>
      </c>
      <c r="H30" s="74">
        <v>66393</v>
      </c>
      <c r="I30" s="74">
        <v>75475</v>
      </c>
      <c r="J30" s="77">
        <f t="shared" si="0"/>
        <v>1.1368</v>
      </c>
    </row>
    <row r="31" spans="1:10" ht="16.5" customHeight="1">
      <c r="A31" s="28" t="s">
        <v>64</v>
      </c>
      <c r="B31" s="74">
        <v>32988</v>
      </c>
      <c r="C31" s="74">
        <v>80000</v>
      </c>
      <c r="D31" s="74">
        <v>101125</v>
      </c>
      <c r="E31" s="75">
        <f t="shared" si="1"/>
        <v>1.2641</v>
      </c>
      <c r="F31" s="55" t="s">
        <v>188</v>
      </c>
      <c r="G31" s="74">
        <v>4499</v>
      </c>
      <c r="H31" s="74">
        <v>34169</v>
      </c>
      <c r="I31" s="74">
        <v>34169</v>
      </c>
      <c r="J31" s="77">
        <f t="shared" si="0"/>
        <v>1</v>
      </c>
    </row>
    <row r="32" spans="1:10" ht="16.5" customHeight="1">
      <c r="A32" s="28" t="s">
        <v>78</v>
      </c>
      <c r="B32" s="74">
        <v>10679</v>
      </c>
      <c r="C32" s="74">
        <v>10679</v>
      </c>
      <c r="D32" s="74">
        <v>10679</v>
      </c>
      <c r="E32" s="75">
        <f t="shared" si="1"/>
        <v>1</v>
      </c>
      <c r="F32" s="55" t="s">
        <v>189</v>
      </c>
      <c r="G32" s="74">
        <v>389</v>
      </c>
      <c r="H32" s="74">
        <v>147900</v>
      </c>
      <c r="I32" s="74">
        <v>173399</v>
      </c>
      <c r="J32" s="77">
        <f t="shared" si="0"/>
        <v>1.1724</v>
      </c>
    </row>
    <row r="33" spans="1:10" ht="16.5" customHeight="1">
      <c r="A33" s="28" t="s">
        <v>79</v>
      </c>
      <c r="B33" s="74">
        <v>1280</v>
      </c>
      <c r="C33" s="74">
        <v>1280</v>
      </c>
      <c r="D33" s="74">
        <v>1280</v>
      </c>
      <c r="E33" s="75">
        <f t="shared" si="1"/>
        <v>1</v>
      </c>
      <c r="F33" s="55" t="s">
        <v>190</v>
      </c>
      <c r="G33" s="74"/>
      <c r="H33" s="74">
        <v>51188</v>
      </c>
      <c r="I33" s="74">
        <v>52563</v>
      </c>
      <c r="J33" s="77">
        <f>I33/H33</f>
        <v>1.0269</v>
      </c>
    </row>
    <row r="34" spans="1:10" ht="16.5" customHeight="1">
      <c r="A34" s="120" t="s">
        <v>324</v>
      </c>
      <c r="B34" s="74">
        <v>8606</v>
      </c>
      <c r="C34" s="74">
        <v>8606</v>
      </c>
      <c r="D34" s="74">
        <v>8606</v>
      </c>
      <c r="E34" s="75">
        <f t="shared" si="1"/>
        <v>1</v>
      </c>
      <c r="F34" s="74"/>
      <c r="G34" s="74"/>
      <c r="H34" s="74"/>
      <c r="I34" s="74"/>
      <c r="J34" s="77"/>
    </row>
    <row r="35" spans="1:10" ht="32.25" customHeight="1">
      <c r="A35" s="115" t="s">
        <v>177</v>
      </c>
      <c r="B35" s="74">
        <v>40614</v>
      </c>
      <c r="C35" s="74">
        <v>57657</v>
      </c>
      <c r="D35" s="74">
        <v>58379</v>
      </c>
      <c r="E35" s="75">
        <f t="shared" si="1"/>
        <v>1.0125</v>
      </c>
      <c r="F35" s="74"/>
      <c r="G35" s="74"/>
      <c r="H35" s="74"/>
      <c r="I35" s="74"/>
      <c r="J35" s="77"/>
    </row>
    <row r="36" spans="1:10" ht="16.5" customHeight="1">
      <c r="A36" s="28" t="s">
        <v>80</v>
      </c>
      <c r="B36" s="74">
        <v>38485</v>
      </c>
      <c r="C36" s="74">
        <v>38485</v>
      </c>
      <c r="D36" s="74">
        <v>38485</v>
      </c>
      <c r="E36" s="75">
        <f t="shared" si="1"/>
        <v>1</v>
      </c>
      <c r="F36" s="74"/>
      <c r="G36" s="74"/>
      <c r="H36" s="74"/>
      <c r="I36" s="74"/>
      <c r="J36" s="77"/>
    </row>
    <row r="37" spans="1:10" ht="16.5" customHeight="1">
      <c r="A37" s="28" t="s">
        <v>81</v>
      </c>
      <c r="B37" s="74">
        <v>48708</v>
      </c>
      <c r="C37" s="74">
        <v>65000</v>
      </c>
      <c r="D37" s="74">
        <v>81408</v>
      </c>
      <c r="E37" s="75">
        <f t="shared" si="1"/>
        <v>1.2524</v>
      </c>
      <c r="F37" s="74"/>
      <c r="G37" s="74"/>
      <c r="H37" s="74"/>
      <c r="I37" s="74"/>
      <c r="J37" s="77"/>
    </row>
    <row r="38" spans="1:10" ht="16.5" customHeight="1">
      <c r="A38" s="116" t="s">
        <v>176</v>
      </c>
      <c r="B38" s="74"/>
      <c r="C38" s="74">
        <v>14200</v>
      </c>
      <c r="D38" s="74">
        <v>10000</v>
      </c>
      <c r="E38" s="75">
        <f t="shared" si="1"/>
        <v>0.7042</v>
      </c>
      <c r="F38" s="74"/>
      <c r="G38" s="74"/>
      <c r="H38" s="74"/>
      <c r="I38" s="74"/>
      <c r="J38" s="77"/>
    </row>
    <row r="39" spans="1:10" ht="16.5" customHeight="1">
      <c r="A39" s="28" t="s">
        <v>82</v>
      </c>
      <c r="B39" s="74"/>
      <c r="C39" s="74">
        <v>147900</v>
      </c>
      <c r="D39" s="74">
        <v>172900</v>
      </c>
      <c r="E39" s="75">
        <f t="shared" si="1"/>
        <v>1.169</v>
      </c>
      <c r="F39" s="74"/>
      <c r="G39" s="74"/>
      <c r="H39" s="74"/>
      <c r="I39" s="74"/>
      <c r="J39" s="77"/>
    </row>
    <row r="40" spans="1:10" ht="16.5" customHeight="1" thickBot="1">
      <c r="A40" s="93" t="s">
        <v>2</v>
      </c>
      <c r="B40" s="85">
        <f>SUM(B4,B27,B31:B39)</f>
        <v>446233</v>
      </c>
      <c r="C40" s="85">
        <f>SUM(C4,C27,C31:C39)</f>
        <v>710450</v>
      </c>
      <c r="D40" s="85">
        <f>SUM(D4,D27,D31:D39)</f>
        <v>768129</v>
      </c>
      <c r="E40" s="86">
        <f t="shared" si="1"/>
        <v>1.0812</v>
      </c>
      <c r="F40" s="94" t="s">
        <v>7</v>
      </c>
      <c r="G40" s="85">
        <f>SUM(G27:G33,G4)</f>
        <v>446233</v>
      </c>
      <c r="H40" s="85">
        <f>SUM(H27:H33,H4)</f>
        <v>710450</v>
      </c>
      <c r="I40" s="85">
        <f>SUM(I27:I33,I4)</f>
        <v>768129</v>
      </c>
      <c r="J40" s="88">
        <f t="shared" si="0"/>
        <v>1.0812</v>
      </c>
    </row>
    <row r="41" ht="13.5" customHeight="1">
      <c r="A41" s="19" t="s">
        <v>321</v>
      </c>
    </row>
  </sheetData>
  <sheetProtection/>
  <mergeCells count="1">
    <mergeCell ref="A1:J1"/>
  </mergeCells>
  <printOptions horizontalCentered="1"/>
  <pageMargins left="0.5118110236220472" right="0.4724409448818898" top="0.4724409448818898" bottom="0.4724409448818898" header="0.3937007874015748" footer="0.31496062992125984"/>
  <pageSetup firstPageNumber="2" useFirstPageNumber="1" fitToHeight="1" fitToWidth="1" horizontalDpi="600" verticalDpi="600" orientation="landscape" paperSize="9" scale="6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Zeros="0" zoomScalePageLayoutView="0" workbookViewId="0" topLeftCell="A1">
      <pane xSplit="1" ySplit="3" topLeftCell="C4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ColWidth="8.75390625" defaultRowHeight="13.5" customHeight="1"/>
  <cols>
    <col min="1" max="1" width="31.375" style="1" bestFit="1" customWidth="1"/>
    <col min="2" max="5" width="13.625" style="1" customWidth="1"/>
    <col min="6" max="6" width="45.50390625" style="1" bestFit="1" customWidth="1"/>
    <col min="7" max="10" width="13.625" style="1" customWidth="1"/>
    <col min="11" max="27" width="8.75390625" style="1" customWidth="1"/>
    <col min="28" max="16384" width="8.75390625" style="1" customWidth="1"/>
  </cols>
  <sheetData>
    <row r="1" spans="1:10" ht="29.25" customHeight="1">
      <c r="A1" s="127" t="s">
        <v>129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20.25" customHeight="1" thickBo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5" t="s">
        <v>5</v>
      </c>
    </row>
    <row r="3" spans="1:10" ht="30" customHeight="1">
      <c r="A3" s="48" t="s">
        <v>11</v>
      </c>
      <c r="B3" s="49" t="s">
        <v>76</v>
      </c>
      <c r="C3" s="49" t="s">
        <v>126</v>
      </c>
      <c r="D3" s="49" t="s">
        <v>127</v>
      </c>
      <c r="E3" s="49" t="s">
        <v>71</v>
      </c>
      <c r="F3" s="50" t="s">
        <v>12</v>
      </c>
      <c r="G3" s="49" t="s">
        <v>76</v>
      </c>
      <c r="H3" s="49" t="s">
        <v>126</v>
      </c>
      <c r="I3" s="49" t="s">
        <v>127</v>
      </c>
      <c r="J3" s="51" t="s">
        <v>71</v>
      </c>
    </row>
    <row r="4" spans="1:10" ht="24.75" customHeight="1">
      <c r="A4" s="52" t="s">
        <v>191</v>
      </c>
      <c r="B4" s="53">
        <f>SUM(B5:B16)</f>
        <v>237145</v>
      </c>
      <c r="C4" s="53">
        <f>SUM(C5:C16)</f>
        <v>438056</v>
      </c>
      <c r="D4" s="53">
        <f>SUM(D5:D16)</f>
        <v>436415</v>
      </c>
      <c r="E4" s="54">
        <f>D4/C4</f>
        <v>0.9963</v>
      </c>
      <c r="F4" s="55" t="s">
        <v>52</v>
      </c>
      <c r="G4" s="53">
        <f>SUM(G5,G14,G17,G19)</f>
        <v>237145</v>
      </c>
      <c r="H4" s="53">
        <f>SUM(H5,H14,H17,H19)</f>
        <v>422576</v>
      </c>
      <c r="I4" s="53">
        <f>SUM(I5,I14,I17,I19)</f>
        <v>420141</v>
      </c>
      <c r="J4" s="56">
        <f>I4/H4</f>
        <v>0.9942</v>
      </c>
    </row>
    <row r="5" spans="1:10" ht="24.75" customHeight="1">
      <c r="A5" s="78" t="s">
        <v>38</v>
      </c>
      <c r="B5" s="53"/>
      <c r="C5" s="53"/>
      <c r="D5" s="53"/>
      <c r="E5" s="54"/>
      <c r="F5" s="79" t="s">
        <v>305</v>
      </c>
      <c r="G5" s="53">
        <v>235896</v>
      </c>
      <c r="H5" s="53">
        <v>421327</v>
      </c>
      <c r="I5" s="53">
        <f>SUM(I6:I13)</f>
        <v>419183</v>
      </c>
      <c r="J5" s="56">
        <f>I5/H5</f>
        <v>0.9949</v>
      </c>
    </row>
    <row r="6" spans="1:10" ht="24.75" customHeight="1">
      <c r="A6" s="78" t="s">
        <v>39</v>
      </c>
      <c r="B6" s="53">
        <v>19</v>
      </c>
      <c r="C6" s="53"/>
      <c r="D6" s="53"/>
      <c r="E6" s="54"/>
      <c r="F6" s="66" t="s">
        <v>199</v>
      </c>
      <c r="G6" s="53">
        <v>211169</v>
      </c>
      <c r="H6" s="53">
        <v>396600</v>
      </c>
      <c r="I6" s="53">
        <v>399609</v>
      </c>
      <c r="J6" s="56">
        <f>I6/H6</f>
        <v>1.0076</v>
      </c>
    </row>
    <row r="7" spans="1:10" ht="24.75" customHeight="1">
      <c r="A7" s="78" t="s">
        <v>36</v>
      </c>
      <c r="B7" s="53">
        <v>1500</v>
      </c>
      <c r="C7" s="53">
        <v>2000</v>
      </c>
      <c r="D7" s="53">
        <v>2086</v>
      </c>
      <c r="E7" s="54">
        <f aca="true" t="shared" si="0" ref="E7:E14">D7/C7</f>
        <v>1.043</v>
      </c>
      <c r="F7" s="66" t="s">
        <v>200</v>
      </c>
      <c r="G7" s="53">
        <v>5400</v>
      </c>
      <c r="H7" s="53">
        <v>5400</v>
      </c>
      <c r="I7" s="53">
        <v>5313</v>
      </c>
      <c r="J7" s="56">
        <f aca="true" t="shared" si="1" ref="J7:J19">I7/H7</f>
        <v>0.9839</v>
      </c>
    </row>
    <row r="8" spans="1:10" ht="24.75" customHeight="1">
      <c r="A8" s="78" t="s">
        <v>34</v>
      </c>
      <c r="B8" s="53">
        <v>7220</v>
      </c>
      <c r="C8" s="53">
        <v>7220</v>
      </c>
      <c r="D8" s="53">
        <v>7153</v>
      </c>
      <c r="E8" s="54">
        <f t="shared" si="0"/>
        <v>0.9907</v>
      </c>
      <c r="F8" s="66" t="s">
        <v>201</v>
      </c>
      <c r="G8" s="53">
        <v>1</v>
      </c>
      <c r="H8" s="53">
        <v>1</v>
      </c>
      <c r="I8" s="53"/>
      <c r="J8" s="56">
        <f t="shared" si="1"/>
        <v>0</v>
      </c>
    </row>
    <row r="9" spans="1:10" ht="24.75" customHeight="1">
      <c r="A9" s="78" t="s">
        <v>35</v>
      </c>
      <c r="B9" s="53">
        <v>1011</v>
      </c>
      <c r="C9" s="53">
        <v>1011</v>
      </c>
      <c r="D9" s="53">
        <v>1002</v>
      </c>
      <c r="E9" s="54">
        <f t="shared" si="0"/>
        <v>0.9911</v>
      </c>
      <c r="F9" s="66" t="s">
        <v>202</v>
      </c>
      <c r="G9" s="53">
        <v>1500</v>
      </c>
      <c r="H9" s="53">
        <v>1500</v>
      </c>
      <c r="I9" s="53">
        <v>1499</v>
      </c>
      <c r="J9" s="56">
        <f t="shared" si="1"/>
        <v>0.9993</v>
      </c>
    </row>
    <row r="10" spans="1:10" ht="24.75" customHeight="1">
      <c r="A10" s="57" t="s">
        <v>196</v>
      </c>
      <c r="B10" s="53">
        <v>216570</v>
      </c>
      <c r="C10" s="53">
        <v>409000</v>
      </c>
      <c r="D10" s="53">
        <v>407902</v>
      </c>
      <c r="E10" s="54">
        <f t="shared" si="0"/>
        <v>0.9973</v>
      </c>
      <c r="F10" s="66" t="s">
        <v>203</v>
      </c>
      <c r="G10" s="53">
        <v>7220</v>
      </c>
      <c r="H10" s="53">
        <v>7220</v>
      </c>
      <c r="I10" s="53">
        <v>6395</v>
      </c>
      <c r="J10" s="56">
        <f t="shared" si="1"/>
        <v>0.8857</v>
      </c>
    </row>
    <row r="11" spans="1:10" ht="24.75" customHeight="1">
      <c r="A11" s="57" t="s">
        <v>197</v>
      </c>
      <c r="B11" s="53">
        <v>1230</v>
      </c>
      <c r="C11" s="53">
        <v>1230</v>
      </c>
      <c r="D11" s="53">
        <v>1359</v>
      </c>
      <c r="E11" s="54">
        <f t="shared" si="0"/>
        <v>1.1049</v>
      </c>
      <c r="F11" s="66" t="s">
        <v>204</v>
      </c>
      <c r="G11" s="53">
        <v>1011</v>
      </c>
      <c r="H11" s="53">
        <v>1011</v>
      </c>
      <c r="I11" s="53">
        <v>815</v>
      </c>
      <c r="J11" s="56">
        <f t="shared" si="1"/>
        <v>0.8061</v>
      </c>
    </row>
    <row r="12" spans="1:10" ht="24.75" customHeight="1">
      <c r="A12" s="57" t="s">
        <v>194</v>
      </c>
      <c r="B12" s="53"/>
      <c r="C12" s="53"/>
      <c r="D12" s="53"/>
      <c r="E12" s="54"/>
      <c r="F12" s="66" t="s">
        <v>205</v>
      </c>
      <c r="G12" s="53">
        <v>4000</v>
      </c>
      <c r="H12" s="53">
        <v>4000</v>
      </c>
      <c r="I12" s="53">
        <v>307</v>
      </c>
      <c r="J12" s="56">
        <f t="shared" si="1"/>
        <v>0.0768</v>
      </c>
    </row>
    <row r="13" spans="1:10" ht="24.75" customHeight="1">
      <c r="A13" s="78" t="s">
        <v>37</v>
      </c>
      <c r="B13" s="53">
        <v>4000</v>
      </c>
      <c r="C13" s="53">
        <v>12000</v>
      </c>
      <c r="D13" s="53">
        <v>12007</v>
      </c>
      <c r="E13" s="54">
        <f t="shared" si="0"/>
        <v>1.0006</v>
      </c>
      <c r="F13" s="66" t="s">
        <v>206</v>
      </c>
      <c r="G13" s="34">
        <v>5595</v>
      </c>
      <c r="H13" s="34">
        <v>5595</v>
      </c>
      <c r="I13" s="34">
        <v>5245</v>
      </c>
      <c r="J13" s="56">
        <f t="shared" si="1"/>
        <v>0.9374</v>
      </c>
    </row>
    <row r="14" spans="1:10" ht="24.75" customHeight="1">
      <c r="A14" s="57" t="s">
        <v>198</v>
      </c>
      <c r="B14" s="53">
        <v>5595</v>
      </c>
      <c r="C14" s="53">
        <v>5595</v>
      </c>
      <c r="D14" s="53">
        <v>4906</v>
      </c>
      <c r="E14" s="54">
        <f t="shared" si="0"/>
        <v>0.8769</v>
      </c>
      <c r="F14" s="79" t="s">
        <v>306</v>
      </c>
      <c r="G14" s="34">
        <v>19</v>
      </c>
      <c r="H14" s="34">
        <v>19</v>
      </c>
      <c r="I14" s="34">
        <v>5</v>
      </c>
      <c r="J14" s="56">
        <f t="shared" si="1"/>
        <v>0.2632</v>
      </c>
    </row>
    <row r="15" spans="1:10" ht="24.75" customHeight="1">
      <c r="A15" s="52"/>
      <c r="B15" s="53"/>
      <c r="C15" s="53"/>
      <c r="D15" s="53"/>
      <c r="E15" s="54"/>
      <c r="F15" s="80" t="s">
        <v>42</v>
      </c>
      <c r="G15" s="34"/>
      <c r="H15" s="34"/>
      <c r="I15" s="34"/>
      <c r="J15" s="56"/>
    </row>
    <row r="16" spans="1:10" ht="24.75" customHeight="1">
      <c r="A16" s="52"/>
      <c r="B16" s="53"/>
      <c r="C16" s="53"/>
      <c r="D16" s="53"/>
      <c r="E16" s="54"/>
      <c r="F16" s="80" t="s">
        <v>43</v>
      </c>
      <c r="G16" s="34">
        <v>19</v>
      </c>
      <c r="H16" s="34">
        <v>19</v>
      </c>
      <c r="I16" s="34">
        <v>5</v>
      </c>
      <c r="J16" s="56">
        <f t="shared" si="1"/>
        <v>0.2632</v>
      </c>
    </row>
    <row r="17" spans="1:10" ht="24.75" customHeight="1">
      <c r="A17" s="52"/>
      <c r="B17" s="89"/>
      <c r="C17" s="89"/>
      <c r="D17" s="89">
        <v>0</v>
      </c>
      <c r="E17" s="54"/>
      <c r="F17" s="63" t="s">
        <v>207</v>
      </c>
      <c r="G17" s="34"/>
      <c r="H17" s="34"/>
      <c r="I17" s="34"/>
      <c r="J17" s="56"/>
    </row>
    <row r="18" spans="1:10" ht="24.75" customHeight="1">
      <c r="A18" s="52"/>
      <c r="B18" s="89"/>
      <c r="C18" s="89"/>
      <c r="D18" s="89">
        <v>0</v>
      </c>
      <c r="E18" s="54"/>
      <c r="F18" s="66" t="s">
        <v>208</v>
      </c>
      <c r="G18" s="34"/>
      <c r="H18" s="34"/>
      <c r="I18" s="34"/>
      <c r="J18" s="56"/>
    </row>
    <row r="19" spans="1:10" ht="24.75" customHeight="1">
      <c r="A19" s="81"/>
      <c r="B19" s="89"/>
      <c r="C19" s="89"/>
      <c r="D19" s="89"/>
      <c r="E19" s="54"/>
      <c r="F19" s="79" t="s">
        <v>307</v>
      </c>
      <c r="G19" s="34">
        <v>1230</v>
      </c>
      <c r="H19" s="34">
        <v>1230</v>
      </c>
      <c r="I19" s="34">
        <v>953</v>
      </c>
      <c r="J19" s="56">
        <f t="shared" si="1"/>
        <v>0.7748</v>
      </c>
    </row>
    <row r="20" spans="1:10" ht="24.75" customHeight="1">
      <c r="A20" s="81"/>
      <c r="B20" s="89"/>
      <c r="C20" s="89"/>
      <c r="D20" s="89"/>
      <c r="E20" s="54"/>
      <c r="F20" s="80" t="s">
        <v>40</v>
      </c>
      <c r="G20" s="53">
        <v>1050</v>
      </c>
      <c r="H20" s="53">
        <v>1050</v>
      </c>
      <c r="I20" s="53">
        <v>775</v>
      </c>
      <c r="J20" s="56"/>
    </row>
    <row r="21" spans="1:10" ht="24.75" customHeight="1">
      <c r="A21" s="92"/>
      <c r="B21" s="53"/>
      <c r="C21" s="53"/>
      <c r="D21" s="53"/>
      <c r="E21" s="54"/>
      <c r="F21" s="80" t="s">
        <v>41</v>
      </c>
      <c r="G21" s="53">
        <v>180</v>
      </c>
      <c r="H21" s="53">
        <v>180</v>
      </c>
      <c r="I21" s="53">
        <v>178</v>
      </c>
      <c r="J21" s="56"/>
    </row>
    <row r="22" spans="1:10" ht="29.25" customHeight="1">
      <c r="A22" s="83" t="s">
        <v>85</v>
      </c>
      <c r="B22" s="34">
        <v>57</v>
      </c>
      <c r="C22" s="34">
        <v>3000</v>
      </c>
      <c r="D22" s="34">
        <v>1545</v>
      </c>
      <c r="E22" s="54">
        <f>D22/C22</f>
        <v>0.515</v>
      </c>
      <c r="F22" s="55" t="s">
        <v>209</v>
      </c>
      <c r="G22" s="34">
        <v>57</v>
      </c>
      <c r="H22" s="34">
        <v>1000</v>
      </c>
      <c r="I22" s="34">
        <v>938</v>
      </c>
      <c r="J22" s="56"/>
    </row>
    <row r="23" spans="1:10" ht="24.75" customHeight="1">
      <c r="A23" s="83" t="s">
        <v>69</v>
      </c>
      <c r="B23" s="34">
        <v>19238</v>
      </c>
      <c r="C23" s="34">
        <v>19238</v>
      </c>
      <c r="D23" s="34">
        <v>19238</v>
      </c>
      <c r="E23" s="54">
        <f>D23/C23</f>
        <v>1</v>
      </c>
      <c r="F23" s="55" t="s">
        <v>210</v>
      </c>
      <c r="G23" s="34"/>
      <c r="H23" s="34">
        <v>1970</v>
      </c>
      <c r="I23" s="34">
        <v>16167</v>
      </c>
      <c r="J23" s="56">
        <f>I23/H23</f>
        <v>8.2066</v>
      </c>
    </row>
    <row r="24" spans="1:10" ht="24.75" customHeight="1">
      <c r="A24" s="83" t="s">
        <v>53</v>
      </c>
      <c r="B24" s="34"/>
      <c r="C24" s="34"/>
      <c r="D24" s="34"/>
      <c r="E24" s="54"/>
      <c r="F24" s="55" t="s">
        <v>186</v>
      </c>
      <c r="G24" s="34">
        <v>19238</v>
      </c>
      <c r="H24" s="34">
        <v>12200</v>
      </c>
      <c r="I24" s="34">
        <v>10324</v>
      </c>
      <c r="J24" s="56">
        <f>I24/H24</f>
        <v>0.8462</v>
      </c>
    </row>
    <row r="25" spans="1:10" ht="24.75" customHeight="1">
      <c r="A25" s="52" t="s">
        <v>70</v>
      </c>
      <c r="B25" s="34"/>
      <c r="C25" s="34"/>
      <c r="D25" s="34"/>
      <c r="E25" s="54"/>
      <c r="F25" s="55" t="s">
        <v>211</v>
      </c>
      <c r="G25" s="34"/>
      <c r="H25" s="34"/>
      <c r="I25" s="34"/>
      <c r="J25" s="56"/>
    </row>
    <row r="26" spans="1:10" ht="24.75" customHeight="1">
      <c r="A26" s="52"/>
      <c r="B26" s="53"/>
      <c r="C26" s="53"/>
      <c r="D26" s="53"/>
      <c r="E26" s="54"/>
      <c r="F26" s="55" t="s">
        <v>212</v>
      </c>
      <c r="G26" s="53"/>
      <c r="H26" s="53">
        <v>22548</v>
      </c>
      <c r="I26" s="53">
        <v>9628</v>
      </c>
      <c r="J26" s="56">
        <f>I26/H26</f>
        <v>0.427</v>
      </c>
    </row>
    <row r="27" spans="1:10" ht="24.75" customHeight="1">
      <c r="A27" s="52"/>
      <c r="B27" s="53"/>
      <c r="C27" s="53"/>
      <c r="D27" s="53"/>
      <c r="E27" s="54"/>
      <c r="F27" s="55"/>
      <c r="G27" s="53"/>
      <c r="H27" s="53"/>
      <c r="I27" s="53"/>
      <c r="J27" s="56"/>
    </row>
    <row r="28" spans="1:10" ht="24.75" customHeight="1" thickBot="1">
      <c r="A28" s="69" t="s">
        <v>2</v>
      </c>
      <c r="B28" s="70">
        <f>SUM(B22:B25,B4)</f>
        <v>256440</v>
      </c>
      <c r="C28" s="70">
        <f>SUM(C22:C25,C4)</f>
        <v>460294</v>
      </c>
      <c r="D28" s="70">
        <f>SUM(D22:D25,D4)</f>
        <v>457198</v>
      </c>
      <c r="E28" s="86">
        <f>D28/C28</f>
        <v>0.9933</v>
      </c>
      <c r="F28" s="46" t="s">
        <v>7</v>
      </c>
      <c r="G28" s="70">
        <f>SUM(G22:G26,G4)</f>
        <v>256440</v>
      </c>
      <c r="H28" s="70">
        <f>SUM(H22:H26,H4)</f>
        <v>460294</v>
      </c>
      <c r="I28" s="70">
        <f>SUM(I22:I26,I4)</f>
        <v>457198</v>
      </c>
      <c r="J28" s="88">
        <f>I28/H28</f>
        <v>0.9933</v>
      </c>
    </row>
    <row r="29" ht="14.25" customHeight="1">
      <c r="A29" s="19" t="s">
        <v>321</v>
      </c>
    </row>
    <row r="30" ht="14.25" customHeight="1"/>
  </sheetData>
  <sheetProtection/>
  <mergeCells count="1">
    <mergeCell ref="A1:J1"/>
  </mergeCells>
  <printOptions horizontalCentered="1"/>
  <pageMargins left="0.5118110236220472" right="0.4724409448818898" top="0.4724409448818898" bottom="0.4724409448818898" header="0.3937007874015748" footer="0.31496062992125984"/>
  <pageSetup firstPageNumber="3" useFirstPageNumber="1" fitToHeight="1" fitToWidth="1" horizontalDpi="600" verticalDpi="600" orientation="landscape" paperSize="9" scale="6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pane xSplit="1" ySplit="3" topLeftCell="B4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ColWidth="8.75390625" defaultRowHeight="13.5" customHeight="1"/>
  <cols>
    <col min="1" max="1" width="40.625" style="1" customWidth="1"/>
    <col min="2" max="5" width="13.625" style="1" customWidth="1"/>
    <col min="6" max="6" width="44.125" style="1" bestFit="1" customWidth="1"/>
    <col min="7" max="10" width="13.625" style="1" customWidth="1"/>
    <col min="11" max="26" width="8.75390625" style="1" customWidth="1"/>
    <col min="27" max="16384" width="8.75390625" style="1" customWidth="1"/>
  </cols>
  <sheetData>
    <row r="1" spans="1:10" ht="29.25" customHeight="1">
      <c r="A1" s="127" t="s">
        <v>322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20.25" customHeight="1" thickBot="1">
      <c r="A2" s="14" t="s">
        <v>89</v>
      </c>
      <c r="B2" s="14"/>
      <c r="C2" s="14"/>
      <c r="D2" s="14"/>
      <c r="E2" s="14"/>
      <c r="F2" s="14"/>
      <c r="G2" s="14"/>
      <c r="H2" s="14"/>
      <c r="I2" s="14"/>
      <c r="J2" s="15" t="s">
        <v>91</v>
      </c>
    </row>
    <row r="3" spans="1:10" ht="30" customHeight="1">
      <c r="A3" s="48" t="s">
        <v>93</v>
      </c>
      <c r="B3" s="49" t="s">
        <v>76</v>
      </c>
      <c r="C3" s="49" t="s">
        <v>126</v>
      </c>
      <c r="D3" s="49" t="s">
        <v>127</v>
      </c>
      <c r="E3" s="49" t="s">
        <v>94</v>
      </c>
      <c r="F3" s="50" t="s">
        <v>96</v>
      </c>
      <c r="G3" s="49" t="s">
        <v>76</v>
      </c>
      <c r="H3" s="49" t="s">
        <v>126</v>
      </c>
      <c r="I3" s="49" t="s">
        <v>127</v>
      </c>
      <c r="J3" s="51" t="s">
        <v>94</v>
      </c>
    </row>
    <row r="4" spans="1:10" ht="27.75" customHeight="1">
      <c r="A4" s="52" t="s">
        <v>213</v>
      </c>
      <c r="B4" s="53">
        <f>B5+B9+B11</f>
        <v>75444</v>
      </c>
      <c r="C4" s="53">
        <f>C5+C9+C11</f>
        <v>58000</v>
      </c>
      <c r="D4" s="53">
        <f>D5+D9+D11</f>
        <v>53122</v>
      </c>
      <c r="E4" s="54">
        <f aca="true" t="shared" si="0" ref="E4:E11">D4/C4</f>
        <v>0.9159</v>
      </c>
      <c r="F4" s="102" t="s">
        <v>215</v>
      </c>
      <c r="G4" s="53">
        <f>G5+G8+G10+G12</f>
        <v>11444</v>
      </c>
      <c r="H4" s="53">
        <f>H5+H8+H10+H12</f>
        <v>16405</v>
      </c>
      <c r="I4" s="53">
        <f>I5+I8+I10+I12</f>
        <v>53122</v>
      </c>
      <c r="J4" s="56">
        <f>I4/H4</f>
        <v>3.2382</v>
      </c>
    </row>
    <row r="5" spans="1:10" ht="27.75" customHeight="1">
      <c r="A5" s="57" t="s">
        <v>49</v>
      </c>
      <c r="B5" s="53">
        <v>3870</v>
      </c>
      <c r="C5" s="53">
        <v>3870</v>
      </c>
      <c r="D5" s="53">
        <v>3960</v>
      </c>
      <c r="E5" s="54">
        <f t="shared" si="0"/>
        <v>1.0233</v>
      </c>
      <c r="F5" s="58" t="s">
        <v>61</v>
      </c>
      <c r="G5" s="53">
        <v>6966</v>
      </c>
      <c r="H5" s="53">
        <v>3558</v>
      </c>
      <c r="I5" s="53">
        <v>5798</v>
      </c>
      <c r="J5" s="56">
        <f>I5/H5</f>
        <v>1.6296</v>
      </c>
    </row>
    <row r="6" spans="1:10" ht="27.75" customHeight="1">
      <c r="A6" s="59" t="s">
        <v>55</v>
      </c>
      <c r="B6" s="53"/>
      <c r="C6" s="53">
        <v>900</v>
      </c>
      <c r="D6" s="53"/>
      <c r="E6" s="54">
        <f t="shared" si="0"/>
        <v>0</v>
      </c>
      <c r="F6" s="60" t="s">
        <v>216</v>
      </c>
      <c r="G6" s="53">
        <v>43</v>
      </c>
      <c r="H6" s="53">
        <v>58</v>
      </c>
      <c r="I6" s="53">
        <v>66</v>
      </c>
      <c r="J6" s="56">
        <f aca="true" t="shared" si="1" ref="J6:J13">I6/H6</f>
        <v>1.1379</v>
      </c>
    </row>
    <row r="7" spans="1:10" ht="27.75" customHeight="1">
      <c r="A7" s="59" t="s">
        <v>56</v>
      </c>
      <c r="B7" s="53">
        <v>2950</v>
      </c>
      <c r="C7" s="53">
        <v>2950</v>
      </c>
      <c r="D7" s="53">
        <v>3920</v>
      </c>
      <c r="E7" s="54">
        <f t="shared" si="0"/>
        <v>1.3288</v>
      </c>
      <c r="F7" s="60" t="s">
        <v>217</v>
      </c>
      <c r="G7" s="53">
        <v>6923</v>
      </c>
      <c r="H7" s="53">
        <v>3500</v>
      </c>
      <c r="I7" s="53">
        <v>5732</v>
      </c>
      <c r="J7" s="56">
        <f t="shared" si="1"/>
        <v>1.6377</v>
      </c>
    </row>
    <row r="8" spans="1:10" ht="27.75" customHeight="1">
      <c r="A8" s="59" t="s">
        <v>106</v>
      </c>
      <c r="B8" s="53">
        <v>920</v>
      </c>
      <c r="C8" s="53">
        <v>20</v>
      </c>
      <c r="D8" s="53">
        <v>40</v>
      </c>
      <c r="E8" s="54">
        <f t="shared" si="0"/>
        <v>2</v>
      </c>
      <c r="F8" s="63" t="s">
        <v>62</v>
      </c>
      <c r="G8" s="53"/>
      <c r="H8" s="53"/>
      <c r="I8" s="53"/>
      <c r="J8" s="56"/>
    </row>
    <row r="9" spans="1:10" ht="27.75" customHeight="1">
      <c r="A9" s="57" t="s">
        <v>57</v>
      </c>
      <c r="B9" s="53">
        <v>3519</v>
      </c>
      <c r="C9" s="53">
        <v>3519</v>
      </c>
      <c r="D9" s="53">
        <v>3519</v>
      </c>
      <c r="E9" s="54">
        <f t="shared" si="0"/>
        <v>1</v>
      </c>
      <c r="F9" s="60" t="s">
        <v>218</v>
      </c>
      <c r="G9" s="53"/>
      <c r="H9" s="53"/>
      <c r="I9" s="53"/>
      <c r="J9" s="56"/>
    </row>
    <row r="10" spans="1:10" ht="27.75" customHeight="1">
      <c r="A10" s="59" t="s">
        <v>58</v>
      </c>
      <c r="B10" s="53">
        <v>3519</v>
      </c>
      <c r="C10" s="53">
        <v>3519</v>
      </c>
      <c r="D10" s="53">
        <v>3519</v>
      </c>
      <c r="E10" s="54">
        <f t="shared" si="0"/>
        <v>1</v>
      </c>
      <c r="F10" s="64" t="s">
        <v>219</v>
      </c>
      <c r="G10" s="53">
        <v>3000</v>
      </c>
      <c r="H10" s="53">
        <v>11369</v>
      </c>
      <c r="I10" s="53">
        <v>14990</v>
      </c>
      <c r="J10" s="56">
        <f t="shared" si="1"/>
        <v>1.3185</v>
      </c>
    </row>
    <row r="11" spans="1:10" ht="27.75" customHeight="1">
      <c r="A11" s="57" t="s">
        <v>59</v>
      </c>
      <c r="B11" s="53">
        <v>68055</v>
      </c>
      <c r="C11" s="53">
        <v>50611</v>
      </c>
      <c r="D11" s="53">
        <v>45643</v>
      </c>
      <c r="E11" s="54">
        <f t="shared" si="0"/>
        <v>0.9018</v>
      </c>
      <c r="F11" s="60" t="s">
        <v>220</v>
      </c>
      <c r="G11" s="53">
        <v>3000</v>
      </c>
      <c r="H11" s="53">
        <v>11369</v>
      </c>
      <c r="I11" s="53">
        <v>14990</v>
      </c>
      <c r="J11" s="56">
        <f t="shared" si="1"/>
        <v>1.3185</v>
      </c>
    </row>
    <row r="12" spans="1:10" ht="27.75" customHeight="1">
      <c r="A12" s="57"/>
      <c r="B12" s="53"/>
      <c r="C12" s="53"/>
      <c r="D12" s="53"/>
      <c r="E12" s="65"/>
      <c r="F12" s="64" t="s">
        <v>221</v>
      </c>
      <c r="G12" s="53">
        <v>1478</v>
      </c>
      <c r="H12" s="53">
        <v>1478</v>
      </c>
      <c r="I12" s="53">
        <v>32334</v>
      </c>
      <c r="J12" s="56">
        <f t="shared" si="1"/>
        <v>21.8769</v>
      </c>
    </row>
    <row r="13" spans="1:10" ht="27.75" customHeight="1">
      <c r="A13" s="57"/>
      <c r="B13" s="53"/>
      <c r="C13" s="53"/>
      <c r="D13" s="53"/>
      <c r="E13" s="65"/>
      <c r="F13" s="60" t="s">
        <v>222</v>
      </c>
      <c r="G13" s="53">
        <v>1478</v>
      </c>
      <c r="H13" s="53">
        <v>1478</v>
      </c>
      <c r="I13" s="53">
        <v>32334</v>
      </c>
      <c r="J13" s="56">
        <f t="shared" si="1"/>
        <v>21.8769</v>
      </c>
    </row>
    <row r="14" spans="1:10" ht="27.75" customHeight="1">
      <c r="A14" s="57"/>
      <c r="B14" s="53"/>
      <c r="C14" s="53"/>
      <c r="D14" s="53"/>
      <c r="E14" s="65"/>
      <c r="F14" s="55"/>
      <c r="G14" s="53"/>
      <c r="H14" s="53"/>
      <c r="I14" s="53"/>
      <c r="J14" s="68"/>
    </row>
    <row r="15" spans="1:10" ht="27.75" customHeight="1">
      <c r="A15" s="57"/>
      <c r="B15" s="53"/>
      <c r="C15" s="53"/>
      <c r="D15" s="53"/>
      <c r="E15" s="65"/>
      <c r="F15" s="66"/>
      <c r="G15" s="53"/>
      <c r="H15" s="65"/>
      <c r="I15" s="53"/>
      <c r="J15" s="68"/>
    </row>
    <row r="16" spans="1:10" ht="27.75" customHeight="1">
      <c r="A16" s="57"/>
      <c r="B16" s="53"/>
      <c r="C16" s="53"/>
      <c r="D16" s="53"/>
      <c r="E16" s="65"/>
      <c r="F16" s="66"/>
      <c r="G16" s="53"/>
      <c r="H16" s="65"/>
      <c r="I16" s="53"/>
      <c r="J16" s="68"/>
    </row>
    <row r="17" spans="1:10" ht="27.75" customHeight="1">
      <c r="A17" s="57"/>
      <c r="B17" s="53"/>
      <c r="C17" s="53"/>
      <c r="D17" s="53"/>
      <c r="E17" s="65"/>
      <c r="F17" s="63"/>
      <c r="G17" s="53"/>
      <c r="H17" s="65"/>
      <c r="I17" s="53"/>
      <c r="J17" s="68"/>
    </row>
    <row r="18" spans="1:10" ht="27.75" customHeight="1">
      <c r="A18" s="57"/>
      <c r="B18" s="53"/>
      <c r="C18" s="53"/>
      <c r="D18" s="53"/>
      <c r="E18" s="89"/>
      <c r="F18" s="66"/>
      <c r="G18" s="53"/>
      <c r="H18" s="53"/>
      <c r="I18" s="53"/>
      <c r="J18" s="68"/>
    </row>
    <row r="19" spans="1:10" ht="27.75" customHeight="1">
      <c r="A19" s="57"/>
      <c r="B19" s="53"/>
      <c r="C19" s="53"/>
      <c r="D19" s="53"/>
      <c r="E19" s="65"/>
      <c r="F19" s="66"/>
      <c r="G19" s="53"/>
      <c r="H19" s="53"/>
      <c r="I19" s="53"/>
      <c r="J19" s="68"/>
    </row>
    <row r="20" spans="1:10" ht="27.75" customHeight="1">
      <c r="A20" s="52" t="s">
        <v>214</v>
      </c>
      <c r="B20" s="53"/>
      <c r="C20" s="53"/>
      <c r="D20" s="53"/>
      <c r="E20" s="103"/>
      <c r="F20" s="55" t="s">
        <v>99</v>
      </c>
      <c r="G20" s="53">
        <v>64000</v>
      </c>
      <c r="H20" s="53">
        <v>41595</v>
      </c>
      <c r="I20" s="53"/>
      <c r="J20" s="56">
        <f>I20/H20</f>
        <v>0</v>
      </c>
    </row>
    <row r="21" spans="1:10" ht="27.75" customHeight="1">
      <c r="A21" s="57"/>
      <c r="B21" s="53"/>
      <c r="C21" s="53"/>
      <c r="D21" s="53"/>
      <c r="E21" s="54"/>
      <c r="F21" s="55"/>
      <c r="G21" s="67"/>
      <c r="H21" s="67"/>
      <c r="I21" s="67"/>
      <c r="J21" s="56"/>
    </row>
    <row r="22" spans="1:10" ht="27.75" customHeight="1">
      <c r="A22" s="104"/>
      <c r="B22" s="105"/>
      <c r="C22" s="105"/>
      <c r="D22" s="105"/>
      <c r="E22" s="106"/>
      <c r="F22" s="107"/>
      <c r="G22" s="108"/>
      <c r="H22" s="108"/>
      <c r="I22" s="108"/>
      <c r="J22" s="109"/>
    </row>
    <row r="23" spans="1:10" ht="27.75" customHeight="1" thickBot="1">
      <c r="A23" s="69" t="s">
        <v>102</v>
      </c>
      <c r="B23" s="70">
        <f>SUM(B4)</f>
        <v>75444</v>
      </c>
      <c r="C23" s="70">
        <f>SUM(C4)</f>
        <v>58000</v>
      </c>
      <c r="D23" s="70">
        <f>SUM(D4)</f>
        <v>53122</v>
      </c>
      <c r="E23" s="71">
        <f>D23/C23</f>
        <v>0.9159</v>
      </c>
      <c r="F23" s="72" t="s">
        <v>104</v>
      </c>
      <c r="G23" s="70">
        <f>G20+G4+G21</f>
        <v>75444</v>
      </c>
      <c r="H23" s="70">
        <f>H20+H4+H21</f>
        <v>58000</v>
      </c>
      <c r="I23" s="70">
        <f>I20+I4+I21</f>
        <v>53122</v>
      </c>
      <c r="J23" s="73">
        <f>I23/H23</f>
        <v>0.9159</v>
      </c>
    </row>
    <row r="24" ht="14.25" customHeight="1">
      <c r="A24" s="19" t="s">
        <v>321</v>
      </c>
    </row>
    <row r="25" ht="14.25" customHeight="1"/>
  </sheetData>
  <sheetProtection/>
  <mergeCells count="1">
    <mergeCell ref="A1:J1"/>
  </mergeCells>
  <printOptions horizontalCentered="1"/>
  <pageMargins left="0.5118110236220472" right="0.4724409448818898" top="0.4724409448818898" bottom="0.4724409448818898" header="0.3937007874015748" footer="0.31496062992125984"/>
  <pageSetup firstPageNumber="4" useFirstPageNumber="1" fitToHeight="1" fitToWidth="1" horizontalDpi="600" verticalDpi="600" orientation="landscape" paperSize="9" scale="66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Zeros="0" zoomScalePageLayoutView="0" workbookViewId="0" topLeftCell="A1">
      <pane xSplit="1" ySplit="3" topLeftCell="D13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ColWidth="8.75390625" defaultRowHeight="13.5" customHeight="1"/>
  <cols>
    <col min="1" max="1" width="39.125" style="23" customWidth="1"/>
    <col min="2" max="5" width="13.625" style="23" customWidth="1"/>
    <col min="6" max="6" width="39.375" style="23" customWidth="1"/>
    <col min="7" max="10" width="13.625" style="23" customWidth="1"/>
    <col min="11" max="27" width="8.75390625" style="23" customWidth="1"/>
    <col min="28" max="16384" width="8.75390625" style="23" customWidth="1"/>
  </cols>
  <sheetData>
    <row r="1" spans="1:10" ht="26.25">
      <c r="A1" s="128" t="s">
        <v>323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20.25" customHeight="1" thickBot="1">
      <c r="A2" s="24" t="s">
        <v>107</v>
      </c>
      <c r="B2" s="24"/>
      <c r="C2" s="24"/>
      <c r="D2" s="24"/>
      <c r="E2" s="24"/>
      <c r="F2" s="24"/>
      <c r="G2" s="24"/>
      <c r="H2" s="24"/>
      <c r="I2" s="24"/>
      <c r="J2" s="25" t="s">
        <v>108</v>
      </c>
    </row>
    <row r="3" spans="1:10" ht="30" customHeight="1">
      <c r="A3" s="29" t="s">
        <v>109</v>
      </c>
      <c r="B3" s="49" t="s">
        <v>76</v>
      </c>
      <c r="C3" s="49" t="s">
        <v>126</v>
      </c>
      <c r="D3" s="49" t="s">
        <v>127</v>
      </c>
      <c r="E3" s="49" t="s">
        <v>71</v>
      </c>
      <c r="F3" s="31" t="s">
        <v>110</v>
      </c>
      <c r="G3" s="30" t="s">
        <v>76</v>
      </c>
      <c r="H3" s="30" t="s">
        <v>126</v>
      </c>
      <c r="I3" s="30" t="s">
        <v>127</v>
      </c>
      <c r="J3" s="32" t="s">
        <v>236</v>
      </c>
    </row>
    <row r="4" spans="1:10" ht="15.75" customHeight="1">
      <c r="A4" s="33" t="s">
        <v>223</v>
      </c>
      <c r="B4" s="34">
        <f>B5+B9+B13+B18+B22+B26+B31+B36</f>
        <v>440606</v>
      </c>
      <c r="C4" s="34">
        <f>C5+C9+C13+C18+C22+C26+C31+C36</f>
        <v>326376</v>
      </c>
      <c r="D4" s="34">
        <f>D5+D9+D13+D18+D22+D26+D31+D36</f>
        <v>332237</v>
      </c>
      <c r="E4" s="35">
        <f>D4/C4</f>
        <v>1.018</v>
      </c>
      <c r="F4" s="36" t="s">
        <v>237</v>
      </c>
      <c r="G4" s="34">
        <f>G5+G9+G13+G18+G22+G26+G31+G36</f>
        <v>461639</v>
      </c>
      <c r="H4" s="34">
        <f>H5+H9+H13+H18+H22+H26+H31+H36</f>
        <v>322532</v>
      </c>
      <c r="I4" s="34">
        <f>I5+I9+I13+I18+I22+I26+I31+I36</f>
        <v>322338</v>
      </c>
      <c r="J4" s="37">
        <f>I4/H4</f>
        <v>0.9994</v>
      </c>
    </row>
    <row r="5" spans="1:10" ht="15.75" customHeight="1">
      <c r="A5" s="38" t="s">
        <v>224</v>
      </c>
      <c r="B5" s="34">
        <v>143365</v>
      </c>
      <c r="C5" s="34">
        <v>154033</v>
      </c>
      <c r="D5" s="34">
        <v>154456</v>
      </c>
      <c r="E5" s="35">
        <f aca="true" t="shared" si="0" ref="E5:E28">D5/C5</f>
        <v>1.0027</v>
      </c>
      <c r="F5" s="39" t="s">
        <v>224</v>
      </c>
      <c r="G5" s="34">
        <v>168891</v>
      </c>
      <c r="H5" s="34">
        <v>165901</v>
      </c>
      <c r="I5" s="34">
        <v>166655</v>
      </c>
      <c r="J5" s="37">
        <f aca="true" t="shared" si="1" ref="J5:J39">I5/H5</f>
        <v>1.0045</v>
      </c>
    </row>
    <row r="6" spans="1:10" ht="15.75" customHeight="1">
      <c r="A6" s="40" t="s">
        <v>225</v>
      </c>
      <c r="B6" s="34">
        <v>135906</v>
      </c>
      <c r="C6" s="34">
        <v>143719</v>
      </c>
      <c r="D6" s="34">
        <v>144145</v>
      </c>
      <c r="E6" s="35">
        <f>D6/C6</f>
        <v>1.003</v>
      </c>
      <c r="F6" s="41" t="s">
        <v>238</v>
      </c>
      <c r="G6" s="34">
        <v>159212</v>
      </c>
      <c r="H6" s="34">
        <v>159669</v>
      </c>
      <c r="I6" s="34">
        <v>160417</v>
      </c>
      <c r="J6" s="37">
        <f t="shared" si="1"/>
        <v>1.0047</v>
      </c>
    </row>
    <row r="7" spans="1:10" ht="15.75" customHeight="1">
      <c r="A7" s="40" t="s">
        <v>226</v>
      </c>
      <c r="B7" s="34">
        <v>6000</v>
      </c>
      <c r="C7" s="34">
        <v>8528</v>
      </c>
      <c r="D7" s="34">
        <v>8565</v>
      </c>
      <c r="E7" s="35">
        <f t="shared" si="0"/>
        <v>1.0043</v>
      </c>
      <c r="F7" s="41" t="s">
        <v>74</v>
      </c>
      <c r="G7" s="34">
        <v>1779</v>
      </c>
      <c r="H7" s="34">
        <v>2152</v>
      </c>
      <c r="I7" s="34">
        <v>2158</v>
      </c>
      <c r="J7" s="37">
        <f t="shared" si="1"/>
        <v>1.0028</v>
      </c>
    </row>
    <row r="8" spans="1:10" ht="15.75" customHeight="1">
      <c r="A8" s="40" t="s">
        <v>227</v>
      </c>
      <c r="B8" s="34">
        <v>1459</v>
      </c>
      <c r="C8" s="34">
        <v>1786</v>
      </c>
      <c r="D8" s="34">
        <v>1746</v>
      </c>
      <c r="E8" s="35">
        <f t="shared" si="0"/>
        <v>0.9776</v>
      </c>
      <c r="F8" s="41" t="s">
        <v>75</v>
      </c>
      <c r="G8" s="34">
        <v>7900</v>
      </c>
      <c r="H8" s="34">
        <v>4080</v>
      </c>
      <c r="I8" s="34">
        <v>4080</v>
      </c>
      <c r="J8" s="37">
        <f t="shared" si="1"/>
        <v>1</v>
      </c>
    </row>
    <row r="9" spans="1:10" ht="15.75" customHeight="1">
      <c r="A9" s="38" t="s">
        <v>228</v>
      </c>
      <c r="B9" s="34">
        <v>159900</v>
      </c>
      <c r="C9" s="34">
        <v>24455</v>
      </c>
      <c r="D9" s="34">
        <v>24494</v>
      </c>
      <c r="E9" s="35">
        <f t="shared" si="0"/>
        <v>1.0016</v>
      </c>
      <c r="F9" s="39" t="s">
        <v>228</v>
      </c>
      <c r="G9" s="34">
        <v>159900</v>
      </c>
      <c r="H9" s="34">
        <v>24003</v>
      </c>
      <c r="I9" s="34">
        <v>23974</v>
      </c>
      <c r="J9" s="37">
        <f t="shared" si="1"/>
        <v>0.9988</v>
      </c>
    </row>
    <row r="10" spans="1:10" ht="15.75" customHeight="1">
      <c r="A10" s="40" t="s">
        <v>225</v>
      </c>
      <c r="B10" s="34">
        <v>124921</v>
      </c>
      <c r="C10" s="34">
        <v>24442</v>
      </c>
      <c r="D10" s="34">
        <v>24476</v>
      </c>
      <c r="E10" s="35">
        <f t="shared" si="0"/>
        <v>1.0014</v>
      </c>
      <c r="F10" s="41" t="s">
        <v>238</v>
      </c>
      <c r="G10" s="34">
        <v>159900</v>
      </c>
      <c r="H10" s="34">
        <v>24003</v>
      </c>
      <c r="I10" s="34">
        <v>23974</v>
      </c>
      <c r="J10" s="37">
        <f t="shared" si="1"/>
        <v>0.9988</v>
      </c>
    </row>
    <row r="11" spans="1:10" ht="15.75" customHeight="1">
      <c r="A11" s="40" t="s">
        <v>226</v>
      </c>
      <c r="B11" s="34">
        <v>11</v>
      </c>
      <c r="C11" s="34">
        <v>13</v>
      </c>
      <c r="D11" s="34">
        <v>18</v>
      </c>
      <c r="E11" s="35">
        <f t="shared" si="0"/>
        <v>1.3846</v>
      </c>
      <c r="F11" s="41"/>
      <c r="G11" s="34"/>
      <c r="H11" s="34"/>
      <c r="I11" s="34"/>
      <c r="J11" s="37"/>
    </row>
    <row r="12" spans="1:10" ht="15.75" customHeight="1">
      <c r="A12" s="40" t="s">
        <v>229</v>
      </c>
      <c r="B12" s="34">
        <v>34968</v>
      </c>
      <c r="C12" s="34"/>
      <c r="D12" s="34"/>
      <c r="E12" s="35"/>
      <c r="F12" s="41"/>
      <c r="G12" s="34"/>
      <c r="H12" s="34"/>
      <c r="I12" s="34"/>
      <c r="J12" s="37"/>
    </row>
    <row r="13" spans="1:10" ht="15.75" customHeight="1">
      <c r="A13" s="38" t="s">
        <v>230</v>
      </c>
      <c r="B13" s="34">
        <v>22274</v>
      </c>
      <c r="C13" s="34">
        <v>22492</v>
      </c>
      <c r="D13" s="34">
        <v>21792</v>
      </c>
      <c r="E13" s="35">
        <f t="shared" si="0"/>
        <v>0.9689</v>
      </c>
      <c r="F13" s="39" t="s">
        <v>230</v>
      </c>
      <c r="G13" s="34">
        <v>19511</v>
      </c>
      <c r="H13" s="34">
        <v>19457</v>
      </c>
      <c r="I13" s="34">
        <v>19041</v>
      </c>
      <c r="J13" s="37">
        <f t="shared" si="1"/>
        <v>0.9786</v>
      </c>
    </row>
    <row r="14" spans="1:10" ht="15.75" customHeight="1">
      <c r="A14" s="40" t="s">
        <v>225</v>
      </c>
      <c r="B14" s="34">
        <v>2323</v>
      </c>
      <c r="C14" s="34">
        <v>2580</v>
      </c>
      <c r="D14" s="34">
        <v>2369</v>
      </c>
      <c r="E14" s="35">
        <f t="shared" si="0"/>
        <v>0.9182</v>
      </c>
      <c r="F14" s="41" t="s">
        <v>238</v>
      </c>
      <c r="G14" s="34">
        <v>19510</v>
      </c>
      <c r="H14" s="34">
        <v>19456</v>
      </c>
      <c r="I14" s="34">
        <v>19039</v>
      </c>
      <c r="J14" s="37">
        <f t="shared" si="1"/>
        <v>0.9786</v>
      </c>
    </row>
    <row r="15" spans="1:10" ht="15.75" customHeight="1">
      <c r="A15" s="40" t="s">
        <v>226</v>
      </c>
      <c r="B15" s="34">
        <v>307</v>
      </c>
      <c r="C15" s="34">
        <v>266</v>
      </c>
      <c r="D15" s="34">
        <v>256</v>
      </c>
      <c r="E15" s="35">
        <f t="shared" si="0"/>
        <v>0.9624</v>
      </c>
      <c r="F15" s="41" t="s">
        <v>239</v>
      </c>
      <c r="G15" s="34">
        <v>1</v>
      </c>
      <c r="H15" s="34">
        <v>1</v>
      </c>
      <c r="I15" s="34">
        <v>2</v>
      </c>
      <c r="J15" s="37">
        <f t="shared" si="1"/>
        <v>2</v>
      </c>
    </row>
    <row r="16" spans="1:10" ht="15.75" customHeight="1">
      <c r="A16" s="40" t="s">
        <v>229</v>
      </c>
      <c r="B16" s="34">
        <v>19640</v>
      </c>
      <c r="C16" s="34">
        <v>19643</v>
      </c>
      <c r="D16" s="34">
        <v>19164</v>
      </c>
      <c r="E16" s="35">
        <f t="shared" si="0"/>
        <v>0.9756</v>
      </c>
      <c r="F16" s="41"/>
      <c r="G16" s="34"/>
      <c r="H16" s="34"/>
      <c r="I16" s="34"/>
      <c r="J16" s="37"/>
    </row>
    <row r="17" spans="1:10" ht="15.75" customHeight="1">
      <c r="A17" s="40" t="s">
        <v>227</v>
      </c>
      <c r="B17" s="34">
        <v>4</v>
      </c>
      <c r="C17" s="34">
        <v>3</v>
      </c>
      <c r="D17" s="34">
        <v>3</v>
      </c>
      <c r="E17" s="35">
        <f t="shared" si="0"/>
        <v>1</v>
      </c>
      <c r="F17" s="41"/>
      <c r="G17" s="34"/>
      <c r="H17" s="34"/>
      <c r="I17" s="34"/>
      <c r="J17" s="37"/>
    </row>
    <row r="18" spans="1:10" ht="15.75" customHeight="1">
      <c r="A18" s="38" t="s">
        <v>231</v>
      </c>
      <c r="B18" s="34">
        <v>74223</v>
      </c>
      <c r="C18" s="34">
        <v>83424</v>
      </c>
      <c r="D18" s="34">
        <v>84704</v>
      </c>
      <c r="E18" s="35">
        <f t="shared" si="0"/>
        <v>1.0153</v>
      </c>
      <c r="F18" s="39" t="s">
        <v>231</v>
      </c>
      <c r="G18" s="34">
        <v>73496</v>
      </c>
      <c r="H18" s="34">
        <v>71392</v>
      </c>
      <c r="I18" s="34">
        <v>71353</v>
      </c>
      <c r="J18" s="37">
        <f t="shared" si="1"/>
        <v>0.9995</v>
      </c>
    </row>
    <row r="19" spans="1:10" ht="15.75" customHeight="1">
      <c r="A19" s="40" t="s">
        <v>225</v>
      </c>
      <c r="B19" s="34">
        <v>72462</v>
      </c>
      <c r="C19" s="34">
        <v>79560</v>
      </c>
      <c r="D19" s="34">
        <v>80845</v>
      </c>
      <c r="E19" s="35">
        <f t="shared" si="0"/>
        <v>1.0162</v>
      </c>
      <c r="F19" s="41" t="s">
        <v>238</v>
      </c>
      <c r="G19" s="34">
        <v>67325</v>
      </c>
      <c r="H19" s="34">
        <v>66937</v>
      </c>
      <c r="I19" s="34">
        <v>66973</v>
      </c>
      <c r="J19" s="37">
        <f t="shared" si="1"/>
        <v>1.0005</v>
      </c>
    </row>
    <row r="20" spans="1:10" ht="15.75" customHeight="1">
      <c r="A20" s="40" t="s">
        <v>226</v>
      </c>
      <c r="B20" s="34">
        <v>1728</v>
      </c>
      <c r="C20" s="34">
        <v>3838</v>
      </c>
      <c r="D20" s="34">
        <v>3829</v>
      </c>
      <c r="E20" s="35">
        <f t="shared" si="0"/>
        <v>0.9977</v>
      </c>
      <c r="F20" s="41" t="s">
        <v>240</v>
      </c>
      <c r="G20" s="34">
        <v>4127</v>
      </c>
      <c r="H20" s="34">
        <v>4455</v>
      </c>
      <c r="I20" s="34">
        <v>4380</v>
      </c>
      <c r="J20" s="37">
        <f t="shared" si="1"/>
        <v>0.9832</v>
      </c>
    </row>
    <row r="21" spans="1:10" ht="15.75" customHeight="1">
      <c r="A21" s="40" t="s">
        <v>227</v>
      </c>
      <c r="B21" s="34">
        <v>33</v>
      </c>
      <c r="C21" s="34">
        <v>26</v>
      </c>
      <c r="D21" s="34">
        <v>30</v>
      </c>
      <c r="E21" s="35">
        <f t="shared" si="0"/>
        <v>1.1538</v>
      </c>
      <c r="F21" s="41" t="s">
        <v>241</v>
      </c>
      <c r="G21" s="34">
        <v>2044</v>
      </c>
      <c r="H21" s="34"/>
      <c r="I21" s="34"/>
      <c r="J21" s="37"/>
    </row>
    <row r="22" spans="1:10" ht="15.75" customHeight="1">
      <c r="A22" s="38" t="s">
        <v>232</v>
      </c>
      <c r="B22" s="34">
        <v>29467</v>
      </c>
      <c r="C22" s="34">
        <v>29341</v>
      </c>
      <c r="D22" s="34">
        <v>33062</v>
      </c>
      <c r="E22" s="35">
        <f t="shared" si="0"/>
        <v>1.1268</v>
      </c>
      <c r="F22" s="39" t="s">
        <v>232</v>
      </c>
      <c r="G22" s="34">
        <v>28636</v>
      </c>
      <c r="H22" s="34">
        <v>28537</v>
      </c>
      <c r="I22" s="34">
        <v>28827</v>
      </c>
      <c r="J22" s="37">
        <f t="shared" si="1"/>
        <v>1.0102</v>
      </c>
    </row>
    <row r="23" spans="1:10" ht="15.75" customHeight="1">
      <c r="A23" s="40" t="s">
        <v>225</v>
      </c>
      <c r="B23" s="34">
        <v>8840</v>
      </c>
      <c r="C23" s="34">
        <v>8964</v>
      </c>
      <c r="D23" s="34">
        <v>12694</v>
      </c>
      <c r="E23" s="35">
        <f t="shared" si="0"/>
        <v>1.4161</v>
      </c>
      <c r="F23" s="41" t="s">
        <v>238</v>
      </c>
      <c r="G23" s="34">
        <v>25354</v>
      </c>
      <c r="H23" s="34">
        <v>25558</v>
      </c>
      <c r="I23" s="34">
        <v>25993</v>
      </c>
      <c r="J23" s="37">
        <f t="shared" si="1"/>
        <v>1.017</v>
      </c>
    </row>
    <row r="24" spans="1:10" ht="15.75" customHeight="1">
      <c r="A24" s="40" t="s">
        <v>226</v>
      </c>
      <c r="B24" s="34">
        <v>295</v>
      </c>
      <c r="C24" s="34">
        <v>57</v>
      </c>
      <c r="D24" s="34">
        <v>48</v>
      </c>
      <c r="E24" s="35">
        <f t="shared" si="0"/>
        <v>0.8421</v>
      </c>
      <c r="F24" s="41" t="s">
        <v>242</v>
      </c>
      <c r="G24" s="34">
        <v>1989</v>
      </c>
      <c r="H24" s="34">
        <v>1574</v>
      </c>
      <c r="I24" s="34">
        <v>1429</v>
      </c>
      <c r="J24" s="37">
        <f t="shared" si="1"/>
        <v>0.9079</v>
      </c>
    </row>
    <row r="25" spans="1:10" ht="15.75" customHeight="1">
      <c r="A25" s="40" t="s">
        <v>229</v>
      </c>
      <c r="B25" s="34">
        <v>20332</v>
      </c>
      <c r="C25" s="34">
        <v>20320</v>
      </c>
      <c r="D25" s="34">
        <v>20320</v>
      </c>
      <c r="E25" s="35">
        <f t="shared" si="0"/>
        <v>1</v>
      </c>
      <c r="F25" s="41" t="s">
        <v>241</v>
      </c>
      <c r="G25" s="34">
        <v>1293</v>
      </c>
      <c r="H25" s="34">
        <v>1405</v>
      </c>
      <c r="I25" s="34">
        <v>1405</v>
      </c>
      <c r="J25" s="37">
        <f t="shared" si="1"/>
        <v>1</v>
      </c>
    </row>
    <row r="26" spans="1:10" ht="15.75" customHeight="1">
      <c r="A26" s="38" t="s">
        <v>233</v>
      </c>
      <c r="B26" s="34">
        <v>3132</v>
      </c>
      <c r="C26" s="34">
        <v>3434</v>
      </c>
      <c r="D26" s="34">
        <v>3540</v>
      </c>
      <c r="E26" s="35">
        <f t="shared" si="0"/>
        <v>1.0309</v>
      </c>
      <c r="F26" s="39" t="s">
        <v>233</v>
      </c>
      <c r="G26" s="34">
        <v>3503</v>
      </c>
      <c r="H26" s="34">
        <v>4033</v>
      </c>
      <c r="I26" s="34">
        <v>3892</v>
      </c>
      <c r="J26" s="37">
        <f t="shared" si="1"/>
        <v>0.965</v>
      </c>
    </row>
    <row r="27" spans="1:10" ht="15.75" customHeight="1">
      <c r="A27" s="40" t="s">
        <v>225</v>
      </c>
      <c r="B27" s="34">
        <v>2908</v>
      </c>
      <c r="C27" s="34">
        <v>3139</v>
      </c>
      <c r="D27" s="34">
        <v>3245</v>
      </c>
      <c r="E27" s="35">
        <f t="shared" si="0"/>
        <v>1.0338</v>
      </c>
      <c r="F27" s="41" t="s">
        <v>238</v>
      </c>
      <c r="G27" s="34">
        <v>3050</v>
      </c>
      <c r="H27" s="34">
        <v>3583</v>
      </c>
      <c r="I27" s="34">
        <v>3440</v>
      </c>
      <c r="J27" s="37">
        <f t="shared" si="1"/>
        <v>0.9601</v>
      </c>
    </row>
    <row r="28" spans="1:10" ht="15.75" customHeight="1">
      <c r="A28" s="40" t="s">
        <v>226</v>
      </c>
      <c r="B28" s="34">
        <v>224</v>
      </c>
      <c r="C28" s="34">
        <v>295</v>
      </c>
      <c r="D28" s="34">
        <v>295</v>
      </c>
      <c r="E28" s="35">
        <f t="shared" si="0"/>
        <v>1</v>
      </c>
      <c r="F28" s="41" t="s">
        <v>243</v>
      </c>
      <c r="G28" s="34">
        <v>19</v>
      </c>
      <c r="H28" s="34">
        <v>6</v>
      </c>
      <c r="I28" s="34">
        <v>8</v>
      </c>
      <c r="J28" s="37">
        <f t="shared" si="1"/>
        <v>1.3333</v>
      </c>
    </row>
    <row r="29" spans="1:10" ht="15.75" customHeight="1">
      <c r="A29" s="40"/>
      <c r="B29" s="100"/>
      <c r="C29" s="101"/>
      <c r="D29" s="100"/>
      <c r="E29" s="35"/>
      <c r="F29" s="41" t="s">
        <v>240</v>
      </c>
      <c r="G29" s="34"/>
      <c r="H29" s="34">
        <v>4</v>
      </c>
      <c r="I29" s="34">
        <v>4</v>
      </c>
      <c r="J29" s="37">
        <f t="shared" si="1"/>
        <v>1</v>
      </c>
    </row>
    <row r="30" spans="1:10" ht="15.75" customHeight="1">
      <c r="A30" s="38"/>
      <c r="B30" s="100"/>
      <c r="C30" s="101"/>
      <c r="D30" s="100"/>
      <c r="E30" s="35"/>
      <c r="F30" s="41" t="s">
        <v>241</v>
      </c>
      <c r="G30" s="34">
        <v>434</v>
      </c>
      <c r="H30" s="34">
        <v>440</v>
      </c>
      <c r="I30" s="34">
        <v>440</v>
      </c>
      <c r="J30" s="37">
        <f t="shared" si="1"/>
        <v>1</v>
      </c>
    </row>
    <row r="31" spans="1:10" ht="15.75" customHeight="1">
      <c r="A31" s="38" t="s">
        <v>234</v>
      </c>
      <c r="B31" s="34">
        <v>5884</v>
      </c>
      <c r="C31" s="34">
        <v>6586</v>
      </c>
      <c r="D31" s="34">
        <v>7302</v>
      </c>
      <c r="E31" s="35">
        <f>D31/C31</f>
        <v>1.1087</v>
      </c>
      <c r="F31" s="39" t="s">
        <v>234</v>
      </c>
      <c r="G31" s="34">
        <v>3007</v>
      </c>
      <c r="H31" s="34">
        <v>3944</v>
      </c>
      <c r="I31" s="34">
        <v>3879</v>
      </c>
      <c r="J31" s="37">
        <f t="shared" si="1"/>
        <v>0.9835</v>
      </c>
    </row>
    <row r="32" spans="1:10" ht="15.75" customHeight="1">
      <c r="A32" s="40" t="s">
        <v>225</v>
      </c>
      <c r="B32" s="34">
        <v>4208</v>
      </c>
      <c r="C32" s="34">
        <v>4372</v>
      </c>
      <c r="D32" s="34">
        <v>4438</v>
      </c>
      <c r="E32" s="35">
        <f aca="true" t="shared" si="2" ref="E32:E38">D32/C32</f>
        <v>1.0151</v>
      </c>
      <c r="F32" s="41" t="s">
        <v>238</v>
      </c>
      <c r="G32" s="34">
        <v>2816</v>
      </c>
      <c r="H32" s="34">
        <v>3742</v>
      </c>
      <c r="I32" s="34">
        <v>3518</v>
      </c>
      <c r="J32" s="37">
        <f t="shared" si="1"/>
        <v>0.9401</v>
      </c>
    </row>
    <row r="33" spans="1:10" ht="15.75" customHeight="1">
      <c r="A33" s="40" t="s">
        <v>227</v>
      </c>
      <c r="B33" s="34">
        <v>6</v>
      </c>
      <c r="C33" s="34">
        <v>5</v>
      </c>
      <c r="D33" s="34">
        <v>4</v>
      </c>
      <c r="E33" s="35">
        <f t="shared" si="2"/>
        <v>0.8</v>
      </c>
      <c r="F33" s="41" t="s">
        <v>241</v>
      </c>
      <c r="G33" s="34">
        <v>191</v>
      </c>
      <c r="H33" s="34">
        <v>193</v>
      </c>
      <c r="I33" s="34">
        <v>193</v>
      </c>
      <c r="J33" s="37">
        <f t="shared" si="1"/>
        <v>1</v>
      </c>
    </row>
    <row r="34" spans="1:10" ht="15.75" customHeight="1">
      <c r="A34" s="40" t="s">
        <v>226</v>
      </c>
      <c r="B34" s="34">
        <v>1670</v>
      </c>
      <c r="C34" s="34">
        <v>2181</v>
      </c>
      <c r="D34" s="34">
        <v>2832</v>
      </c>
      <c r="E34" s="35">
        <f t="shared" si="2"/>
        <v>1.2985</v>
      </c>
      <c r="F34" s="41" t="s">
        <v>239</v>
      </c>
      <c r="G34" s="34"/>
      <c r="H34" s="34">
        <v>9</v>
      </c>
      <c r="I34" s="34">
        <v>12</v>
      </c>
      <c r="J34" s="37">
        <f t="shared" si="1"/>
        <v>1.3333</v>
      </c>
    </row>
    <row r="35" spans="1:10" ht="15.75" customHeight="1">
      <c r="A35" s="40" t="s">
        <v>229</v>
      </c>
      <c r="B35" s="34"/>
      <c r="C35" s="34">
        <v>28</v>
      </c>
      <c r="D35" s="34">
        <v>28</v>
      </c>
      <c r="E35" s="35">
        <f t="shared" si="2"/>
        <v>1</v>
      </c>
      <c r="F35" s="41" t="s">
        <v>244</v>
      </c>
      <c r="G35" s="34"/>
      <c r="H35" s="34"/>
      <c r="I35" s="34">
        <v>156</v>
      </c>
      <c r="J35" s="37"/>
    </row>
    <row r="36" spans="1:10" ht="15.75" customHeight="1">
      <c r="A36" s="38" t="s">
        <v>235</v>
      </c>
      <c r="B36" s="34">
        <v>2361</v>
      </c>
      <c r="C36" s="34">
        <v>2611</v>
      </c>
      <c r="D36" s="34">
        <v>2887</v>
      </c>
      <c r="E36" s="35">
        <f t="shared" si="2"/>
        <v>1.1057</v>
      </c>
      <c r="F36" s="39" t="s">
        <v>235</v>
      </c>
      <c r="G36" s="34">
        <v>4695</v>
      </c>
      <c r="H36" s="34">
        <v>5265</v>
      </c>
      <c r="I36" s="34">
        <v>4717</v>
      </c>
      <c r="J36" s="37">
        <f t="shared" si="1"/>
        <v>0.8959</v>
      </c>
    </row>
    <row r="37" spans="1:10" ht="15.75" customHeight="1">
      <c r="A37" s="40" t="s">
        <v>225</v>
      </c>
      <c r="B37" s="34">
        <v>2135</v>
      </c>
      <c r="C37" s="34">
        <v>2290</v>
      </c>
      <c r="D37" s="34">
        <v>2331</v>
      </c>
      <c r="E37" s="35">
        <f t="shared" si="2"/>
        <v>1.0179</v>
      </c>
      <c r="F37" s="41" t="s">
        <v>238</v>
      </c>
      <c r="G37" s="34">
        <v>4488</v>
      </c>
      <c r="H37" s="34">
        <v>5048</v>
      </c>
      <c r="I37" s="34">
        <v>4500</v>
      </c>
      <c r="J37" s="37">
        <f t="shared" si="1"/>
        <v>0.8914</v>
      </c>
    </row>
    <row r="38" spans="1:10" ht="15.75" customHeight="1">
      <c r="A38" s="40" t="s">
        <v>226</v>
      </c>
      <c r="B38" s="34">
        <v>226</v>
      </c>
      <c r="C38" s="34">
        <v>321</v>
      </c>
      <c r="D38" s="34">
        <v>556</v>
      </c>
      <c r="E38" s="35">
        <f t="shared" si="2"/>
        <v>1.7321</v>
      </c>
      <c r="F38" s="41" t="s">
        <v>241</v>
      </c>
      <c r="G38" s="34">
        <v>207</v>
      </c>
      <c r="H38" s="34">
        <v>217</v>
      </c>
      <c r="I38" s="34">
        <v>217</v>
      </c>
      <c r="J38" s="37">
        <f t="shared" si="1"/>
        <v>1</v>
      </c>
    </row>
    <row r="39" spans="1:10" ht="15.75" customHeight="1">
      <c r="A39" s="33" t="s">
        <v>111</v>
      </c>
      <c r="B39" s="34">
        <v>261535</v>
      </c>
      <c r="C39" s="34">
        <v>261535</v>
      </c>
      <c r="D39" s="34">
        <v>261535</v>
      </c>
      <c r="E39" s="35">
        <f>D39/C39</f>
        <v>1</v>
      </c>
      <c r="F39" s="42" t="s">
        <v>245</v>
      </c>
      <c r="G39" s="34">
        <v>240502</v>
      </c>
      <c r="H39" s="34">
        <v>265379</v>
      </c>
      <c r="I39" s="34">
        <v>271434</v>
      </c>
      <c r="J39" s="37">
        <f t="shared" si="1"/>
        <v>1.0228</v>
      </c>
    </row>
    <row r="40" spans="1:10" ht="15.75" customHeight="1" thickBot="1">
      <c r="A40" s="43" t="s">
        <v>112</v>
      </c>
      <c r="B40" s="44">
        <f>SUM(B39,B4)</f>
        <v>702141</v>
      </c>
      <c r="C40" s="44">
        <f>SUM(C39,C4)</f>
        <v>587911</v>
      </c>
      <c r="D40" s="44">
        <f>SUM(D39,D4)</f>
        <v>593772</v>
      </c>
      <c r="E40" s="45">
        <f>D40/C40</f>
        <v>1.01</v>
      </c>
      <c r="F40" s="46" t="s">
        <v>122</v>
      </c>
      <c r="G40" s="44">
        <f>SUM(G39,G4)</f>
        <v>702141</v>
      </c>
      <c r="H40" s="44">
        <f>SUM(H39,H4)</f>
        <v>587911</v>
      </c>
      <c r="I40" s="44">
        <f>SUM(I39,I4)</f>
        <v>593772</v>
      </c>
      <c r="J40" s="47">
        <f>I40/H40</f>
        <v>1.01</v>
      </c>
    </row>
    <row r="41" spans="1:2" ht="13.5" customHeight="1">
      <c r="A41" s="19" t="s">
        <v>321</v>
      </c>
      <c r="B41" s="19"/>
    </row>
  </sheetData>
  <sheetProtection/>
  <mergeCells count="1">
    <mergeCell ref="A1:J1"/>
  </mergeCells>
  <printOptions horizontalCentered="1"/>
  <pageMargins left="0.5118110236220472" right="0.4724409448818898" top="0.4724409448818898" bottom="0.4724409448818898" header="0.3937007874015748" footer="0.31496062992125984"/>
  <pageSetup firstPageNumber="5" useFirstPageNumber="1" fitToHeight="1" fitToWidth="1" horizontalDpi="600" verticalDpi="600" orientation="landscape" paperSize="9" scale="68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Zeros="0" zoomScalePageLayoutView="0" workbookViewId="0" topLeftCell="A1">
      <pane xSplit="1" ySplit="3" topLeftCell="B4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G10" sqref="G10"/>
    </sheetView>
  </sheetViews>
  <sheetFormatPr defaultColWidth="8.75390625" defaultRowHeight="13.5" customHeight="1"/>
  <cols>
    <col min="1" max="1" width="40.125" style="1" customWidth="1"/>
    <col min="2" max="4" width="14.625" style="1" customWidth="1"/>
    <col min="5" max="5" width="32.625" style="1" customWidth="1"/>
    <col min="6" max="8" width="14.625" style="1" customWidth="1"/>
    <col min="9" max="16384" width="8.75390625" style="1" customWidth="1"/>
  </cols>
  <sheetData>
    <row r="1" spans="1:8" ht="29.25" customHeight="1">
      <c r="A1" s="126" t="s">
        <v>130</v>
      </c>
      <c r="B1" s="126"/>
      <c r="C1" s="126"/>
      <c r="D1" s="126"/>
      <c r="E1" s="126"/>
      <c r="F1" s="126"/>
      <c r="G1" s="126"/>
      <c r="H1" s="126"/>
    </row>
    <row r="2" spans="1:8" ht="19.5" customHeight="1" thickBot="1">
      <c r="A2" s="13" t="s">
        <v>13</v>
      </c>
      <c r="B2" s="14"/>
      <c r="C2" s="14"/>
      <c r="D2" s="14"/>
      <c r="E2" s="14"/>
      <c r="F2" s="14"/>
      <c r="G2" s="14"/>
      <c r="H2" s="15" t="s">
        <v>5</v>
      </c>
    </row>
    <row r="3" spans="1:8" ht="30" customHeight="1">
      <c r="A3" s="48" t="s">
        <v>9</v>
      </c>
      <c r="B3" s="49" t="s">
        <v>136</v>
      </c>
      <c r="C3" s="49" t="s">
        <v>131</v>
      </c>
      <c r="D3" s="49" t="s">
        <v>73</v>
      </c>
      <c r="E3" s="50" t="s">
        <v>10</v>
      </c>
      <c r="F3" s="49" t="s">
        <v>127</v>
      </c>
      <c r="G3" s="49" t="s">
        <v>131</v>
      </c>
      <c r="H3" s="51" t="s">
        <v>72</v>
      </c>
    </row>
    <row r="4" spans="1:8" ht="15" customHeight="1">
      <c r="A4" s="28" t="s">
        <v>50</v>
      </c>
      <c r="B4" s="74">
        <f>SUM(B5,B19)</f>
        <v>519093</v>
      </c>
      <c r="C4" s="74">
        <f>SUM(C5,C19)</f>
        <v>565800</v>
      </c>
      <c r="D4" s="75">
        <f>C4/B4-1</f>
        <v>0.09</v>
      </c>
      <c r="E4" s="74" t="s">
        <v>51</v>
      </c>
      <c r="F4" s="74">
        <f>SUM(F5:F26)</f>
        <v>639188</v>
      </c>
      <c r="G4" s="74">
        <f>SUM(G5:G26)</f>
        <v>713455</v>
      </c>
      <c r="H4" s="77">
        <f>G4/F4-1</f>
        <v>0.1162</v>
      </c>
    </row>
    <row r="5" spans="1:8" ht="15" customHeight="1">
      <c r="A5" s="27" t="s">
        <v>137</v>
      </c>
      <c r="B5" s="74">
        <v>318943</v>
      </c>
      <c r="C5" s="74">
        <v>350830</v>
      </c>
      <c r="D5" s="75">
        <f aca="true" t="shared" si="0" ref="D5:D35">C5/B5-1</f>
        <v>0.1</v>
      </c>
      <c r="E5" s="95" t="s">
        <v>25</v>
      </c>
      <c r="F5" s="74">
        <v>41777</v>
      </c>
      <c r="G5" s="74">
        <v>48062</v>
      </c>
      <c r="H5" s="77">
        <f aca="true" t="shared" si="1" ref="H5:H32">G5/F5-1</f>
        <v>0.1504</v>
      </c>
    </row>
    <row r="6" spans="1:8" ht="15" customHeight="1">
      <c r="A6" s="96" t="s">
        <v>14</v>
      </c>
      <c r="B6" s="74">
        <v>132815</v>
      </c>
      <c r="C6" s="74">
        <v>146121</v>
      </c>
      <c r="D6" s="75">
        <f t="shared" si="0"/>
        <v>0.1002</v>
      </c>
      <c r="E6" s="95" t="s">
        <v>26</v>
      </c>
      <c r="F6" s="74">
        <v>453</v>
      </c>
      <c r="G6" s="74">
        <v>632</v>
      </c>
      <c r="H6" s="77">
        <f t="shared" si="1"/>
        <v>0.3951</v>
      </c>
    </row>
    <row r="7" spans="1:8" ht="15" customHeight="1">
      <c r="A7" s="96" t="s">
        <v>15</v>
      </c>
      <c r="B7" s="74">
        <v>421</v>
      </c>
      <c r="C7" s="74">
        <v>200</v>
      </c>
      <c r="D7" s="75">
        <f t="shared" si="0"/>
        <v>-0.5249</v>
      </c>
      <c r="E7" s="95" t="s">
        <v>27</v>
      </c>
      <c r="F7" s="74">
        <v>37356</v>
      </c>
      <c r="G7" s="74">
        <v>46573</v>
      </c>
      <c r="H7" s="77">
        <f t="shared" si="1"/>
        <v>0.2467</v>
      </c>
    </row>
    <row r="8" spans="1:8" ht="15" customHeight="1">
      <c r="A8" s="97" t="s">
        <v>138</v>
      </c>
      <c r="B8" s="74">
        <v>36816</v>
      </c>
      <c r="C8" s="74">
        <v>40491</v>
      </c>
      <c r="D8" s="75">
        <f t="shared" si="0"/>
        <v>0.0998</v>
      </c>
      <c r="E8" s="95" t="s">
        <v>28</v>
      </c>
      <c r="F8" s="74">
        <v>174162</v>
      </c>
      <c r="G8" s="74">
        <v>187704</v>
      </c>
      <c r="H8" s="77">
        <f t="shared" si="1"/>
        <v>0.0778</v>
      </c>
    </row>
    <row r="9" spans="1:8" ht="15" customHeight="1">
      <c r="A9" s="96" t="s">
        <v>16</v>
      </c>
      <c r="B9" s="74">
        <v>9363</v>
      </c>
      <c r="C9" s="74">
        <v>10457</v>
      </c>
      <c r="D9" s="75">
        <f t="shared" si="0"/>
        <v>0.1168</v>
      </c>
      <c r="E9" s="95" t="s">
        <v>29</v>
      </c>
      <c r="F9" s="74">
        <v>30248</v>
      </c>
      <c r="G9" s="74">
        <v>32662</v>
      </c>
      <c r="H9" s="77">
        <f t="shared" si="1"/>
        <v>0.0798</v>
      </c>
    </row>
    <row r="10" spans="1:8" ht="15" customHeight="1">
      <c r="A10" s="97" t="s">
        <v>139</v>
      </c>
      <c r="B10" s="74">
        <v>2643</v>
      </c>
      <c r="C10" s="74">
        <v>3172</v>
      </c>
      <c r="D10" s="75">
        <f t="shared" si="0"/>
        <v>0.2002</v>
      </c>
      <c r="E10" s="95" t="s">
        <v>30</v>
      </c>
      <c r="F10" s="74">
        <v>13204</v>
      </c>
      <c r="G10" s="74">
        <v>15048</v>
      </c>
      <c r="H10" s="77">
        <f t="shared" si="1"/>
        <v>0.1397</v>
      </c>
    </row>
    <row r="11" spans="1:8" ht="15" customHeight="1">
      <c r="A11" s="97" t="s">
        <v>140</v>
      </c>
      <c r="B11" s="74">
        <v>36253</v>
      </c>
      <c r="C11" s="74">
        <v>40966</v>
      </c>
      <c r="D11" s="75">
        <f t="shared" si="0"/>
        <v>0.13</v>
      </c>
      <c r="E11" s="95" t="s">
        <v>31</v>
      </c>
      <c r="F11" s="74">
        <v>100719</v>
      </c>
      <c r="G11" s="74">
        <v>120702</v>
      </c>
      <c r="H11" s="77">
        <f t="shared" si="1"/>
        <v>0.1984</v>
      </c>
    </row>
    <row r="12" spans="1:8" ht="15" customHeight="1">
      <c r="A12" s="97" t="s">
        <v>141</v>
      </c>
      <c r="B12" s="74">
        <v>18691</v>
      </c>
      <c r="C12" s="74">
        <v>19898</v>
      </c>
      <c r="D12" s="75">
        <f t="shared" si="0"/>
        <v>0.0646</v>
      </c>
      <c r="E12" s="95" t="s">
        <v>44</v>
      </c>
      <c r="F12" s="74">
        <v>73648</v>
      </c>
      <c r="G12" s="74">
        <v>80772</v>
      </c>
      <c r="H12" s="77">
        <f t="shared" si="1"/>
        <v>0.0967</v>
      </c>
    </row>
    <row r="13" spans="1:8" ht="15" customHeight="1">
      <c r="A13" s="97" t="s">
        <v>142</v>
      </c>
      <c r="B13" s="74">
        <v>7285</v>
      </c>
      <c r="C13" s="74">
        <v>8014</v>
      </c>
      <c r="D13" s="75">
        <f t="shared" si="0"/>
        <v>0.1001</v>
      </c>
      <c r="E13" s="95" t="s">
        <v>32</v>
      </c>
      <c r="F13" s="74">
        <v>8449</v>
      </c>
      <c r="G13" s="74">
        <v>9684</v>
      </c>
      <c r="H13" s="77">
        <f t="shared" si="1"/>
        <v>0.1462</v>
      </c>
    </row>
    <row r="14" spans="1:8" ht="15" customHeight="1">
      <c r="A14" s="97" t="s">
        <v>143</v>
      </c>
      <c r="B14" s="74">
        <v>18205</v>
      </c>
      <c r="C14" s="74">
        <v>20390</v>
      </c>
      <c r="D14" s="75">
        <f t="shared" si="0"/>
        <v>0.12</v>
      </c>
      <c r="E14" s="95" t="s">
        <v>45</v>
      </c>
      <c r="F14" s="74">
        <v>81254</v>
      </c>
      <c r="G14" s="74">
        <v>49877</v>
      </c>
      <c r="H14" s="77">
        <f t="shared" si="1"/>
        <v>-0.3862</v>
      </c>
    </row>
    <row r="15" spans="1:8" ht="15" customHeight="1">
      <c r="A15" s="96" t="s">
        <v>17</v>
      </c>
      <c r="B15" s="74">
        <v>17768</v>
      </c>
      <c r="C15" s="74">
        <v>20789</v>
      </c>
      <c r="D15" s="75">
        <f t="shared" si="0"/>
        <v>0.17</v>
      </c>
      <c r="E15" s="95" t="s">
        <v>46</v>
      </c>
      <c r="F15" s="74">
        <v>38171</v>
      </c>
      <c r="G15" s="74">
        <v>51239</v>
      </c>
      <c r="H15" s="77">
        <f t="shared" si="1"/>
        <v>0.3424</v>
      </c>
    </row>
    <row r="16" spans="1:8" ht="15" customHeight="1">
      <c r="A16" s="97" t="s">
        <v>144</v>
      </c>
      <c r="B16" s="74">
        <v>4045</v>
      </c>
      <c r="C16" s="74">
        <v>4450</v>
      </c>
      <c r="D16" s="75">
        <f t="shared" si="0"/>
        <v>0.1001</v>
      </c>
      <c r="E16" s="95" t="s">
        <v>33</v>
      </c>
      <c r="F16" s="74">
        <v>6922</v>
      </c>
      <c r="G16" s="74">
        <v>5414</v>
      </c>
      <c r="H16" s="77">
        <f t="shared" si="1"/>
        <v>-0.2179</v>
      </c>
    </row>
    <row r="17" spans="1:8" ht="15" customHeight="1">
      <c r="A17" s="96" t="s">
        <v>18</v>
      </c>
      <c r="B17" s="74">
        <v>4442</v>
      </c>
      <c r="C17" s="74">
        <v>5686</v>
      </c>
      <c r="D17" s="75">
        <f t="shared" si="0"/>
        <v>0.2801</v>
      </c>
      <c r="E17" s="95" t="s">
        <v>47</v>
      </c>
      <c r="F17" s="74">
        <v>2346</v>
      </c>
      <c r="G17" s="74">
        <v>2468</v>
      </c>
      <c r="H17" s="77">
        <f t="shared" si="1"/>
        <v>0.052</v>
      </c>
    </row>
    <row r="18" spans="1:8" ht="15" customHeight="1">
      <c r="A18" s="96" t="s">
        <v>19</v>
      </c>
      <c r="B18" s="74">
        <v>30196</v>
      </c>
      <c r="C18" s="74">
        <v>30196</v>
      </c>
      <c r="D18" s="75">
        <f t="shared" si="0"/>
        <v>0</v>
      </c>
      <c r="E18" s="95" t="s">
        <v>48</v>
      </c>
      <c r="F18" s="74">
        <v>1334</v>
      </c>
      <c r="G18" s="74">
        <v>1468</v>
      </c>
      <c r="H18" s="77">
        <f t="shared" si="1"/>
        <v>0.1004</v>
      </c>
    </row>
    <row r="19" spans="1:8" ht="15" customHeight="1">
      <c r="A19" s="27" t="s">
        <v>20</v>
      </c>
      <c r="B19" s="74">
        <v>200150</v>
      </c>
      <c r="C19" s="74">
        <v>214970</v>
      </c>
      <c r="D19" s="75">
        <f t="shared" si="0"/>
        <v>0.074</v>
      </c>
      <c r="E19" s="95" t="s">
        <v>314</v>
      </c>
      <c r="F19" s="74">
        <v>240</v>
      </c>
      <c r="G19" s="74"/>
      <c r="H19" s="77"/>
    </row>
    <row r="20" spans="1:8" ht="15" customHeight="1">
      <c r="A20" s="96" t="s">
        <v>21</v>
      </c>
      <c r="B20" s="74">
        <v>32994</v>
      </c>
      <c r="C20" s="74">
        <v>36440</v>
      </c>
      <c r="D20" s="75">
        <f t="shared" si="0"/>
        <v>0.1044</v>
      </c>
      <c r="E20" s="95" t="s">
        <v>315</v>
      </c>
      <c r="F20" s="74">
        <v>5460</v>
      </c>
      <c r="G20" s="74">
        <v>5943</v>
      </c>
      <c r="H20" s="77">
        <f t="shared" si="1"/>
        <v>0.0885</v>
      </c>
    </row>
    <row r="21" spans="1:8" ht="15" customHeight="1">
      <c r="A21" s="97" t="s">
        <v>145</v>
      </c>
      <c r="B21" s="74">
        <v>16335</v>
      </c>
      <c r="C21" s="74">
        <v>8484</v>
      </c>
      <c r="D21" s="75">
        <f t="shared" si="0"/>
        <v>-0.4806</v>
      </c>
      <c r="E21" s="95" t="s">
        <v>316</v>
      </c>
      <c r="F21" s="74">
        <v>5856</v>
      </c>
      <c r="G21" s="74">
        <v>7617</v>
      </c>
      <c r="H21" s="77">
        <f t="shared" si="1"/>
        <v>0.3007</v>
      </c>
    </row>
    <row r="22" spans="1:8" ht="15" customHeight="1">
      <c r="A22" s="97" t="s">
        <v>146</v>
      </c>
      <c r="B22" s="74">
        <v>16603</v>
      </c>
      <c r="C22" s="74">
        <v>12912</v>
      </c>
      <c r="D22" s="75">
        <f t="shared" si="0"/>
        <v>-0.2223</v>
      </c>
      <c r="E22" s="95" t="s">
        <v>317</v>
      </c>
      <c r="F22" s="74">
        <v>2793</v>
      </c>
      <c r="G22" s="74">
        <v>3428</v>
      </c>
      <c r="H22" s="77">
        <f t="shared" si="1"/>
        <v>0.2274</v>
      </c>
    </row>
    <row r="23" spans="1:8" ht="15" customHeight="1">
      <c r="A23" s="97" t="s">
        <v>147</v>
      </c>
      <c r="B23" s="74">
        <v>66915</v>
      </c>
      <c r="C23" s="74">
        <v>88854</v>
      </c>
      <c r="D23" s="75">
        <f t="shared" si="0"/>
        <v>0.3279</v>
      </c>
      <c r="E23" s="95" t="s">
        <v>77</v>
      </c>
      <c r="F23" s="74"/>
      <c r="G23" s="74">
        <v>7500</v>
      </c>
      <c r="H23" s="77"/>
    </row>
    <row r="24" spans="1:8" ht="15" customHeight="1">
      <c r="A24" s="97" t="s">
        <v>148</v>
      </c>
      <c r="B24" s="74">
        <v>35565</v>
      </c>
      <c r="C24" s="74">
        <v>37867</v>
      </c>
      <c r="D24" s="75">
        <f t="shared" si="0"/>
        <v>0.0647</v>
      </c>
      <c r="E24" s="95" t="s">
        <v>318</v>
      </c>
      <c r="F24" s="74"/>
      <c r="G24" s="74"/>
      <c r="H24" s="77"/>
    </row>
    <row r="25" spans="1:8" ht="15" customHeight="1">
      <c r="A25" s="97" t="s">
        <v>149</v>
      </c>
      <c r="B25" s="74">
        <v>3092</v>
      </c>
      <c r="C25" s="74">
        <v>3000</v>
      </c>
      <c r="D25" s="75">
        <f t="shared" si="0"/>
        <v>-0.0298</v>
      </c>
      <c r="E25" s="95" t="s">
        <v>319</v>
      </c>
      <c r="F25" s="74">
        <v>14678</v>
      </c>
      <c r="G25" s="74">
        <v>36432</v>
      </c>
      <c r="H25" s="77">
        <f t="shared" si="1"/>
        <v>1.4821</v>
      </c>
    </row>
    <row r="26" spans="1:8" ht="15" customHeight="1">
      <c r="A26" s="96" t="s">
        <v>22</v>
      </c>
      <c r="B26" s="74">
        <v>28646</v>
      </c>
      <c r="C26" s="74">
        <v>27413</v>
      </c>
      <c r="D26" s="75">
        <f t="shared" si="0"/>
        <v>-0.043</v>
      </c>
      <c r="E26" s="95" t="s">
        <v>320</v>
      </c>
      <c r="F26" s="74">
        <v>118</v>
      </c>
      <c r="G26" s="74">
        <v>230</v>
      </c>
      <c r="H26" s="77">
        <f t="shared" si="1"/>
        <v>0.9492</v>
      </c>
    </row>
    <row r="27" spans="1:8" ht="15" customHeight="1">
      <c r="A27" s="26" t="s">
        <v>8</v>
      </c>
      <c r="B27" s="74">
        <v>28105</v>
      </c>
      <c r="C27" s="74">
        <v>28105</v>
      </c>
      <c r="D27" s="75">
        <f t="shared" si="0"/>
        <v>0</v>
      </c>
      <c r="E27" s="98" t="s">
        <v>63</v>
      </c>
      <c r="F27" s="74"/>
      <c r="G27" s="74"/>
      <c r="H27" s="77"/>
    </row>
    <row r="28" spans="1:8" ht="15" customHeight="1">
      <c r="A28" s="27" t="s">
        <v>23</v>
      </c>
      <c r="B28" s="74">
        <v>16425</v>
      </c>
      <c r="C28" s="74">
        <v>16425</v>
      </c>
      <c r="D28" s="75">
        <f t="shared" si="0"/>
        <v>0</v>
      </c>
      <c r="E28" s="98" t="s">
        <v>123</v>
      </c>
      <c r="F28" s="74">
        <v>19960</v>
      </c>
      <c r="G28" s="74"/>
      <c r="H28" s="77"/>
    </row>
    <row r="29" spans="1:8" ht="15" customHeight="1">
      <c r="A29" s="27" t="s">
        <v>24</v>
      </c>
      <c r="B29" s="74">
        <v>3597</v>
      </c>
      <c r="C29" s="74">
        <v>3597</v>
      </c>
      <c r="D29" s="75">
        <f t="shared" si="0"/>
        <v>0</v>
      </c>
      <c r="E29" s="74" t="s">
        <v>65</v>
      </c>
      <c r="F29" s="74">
        <v>16500</v>
      </c>
      <c r="G29" s="74">
        <v>52569</v>
      </c>
      <c r="H29" s="77">
        <f t="shared" si="1"/>
        <v>2.186</v>
      </c>
    </row>
    <row r="30" spans="1:8" ht="15" customHeight="1">
      <c r="A30" s="27" t="s">
        <v>150</v>
      </c>
      <c r="B30" s="74">
        <v>8083</v>
      </c>
      <c r="C30" s="74">
        <v>8083</v>
      </c>
      <c r="D30" s="75">
        <f t="shared" si="0"/>
        <v>0</v>
      </c>
      <c r="E30" s="74" t="s">
        <v>66</v>
      </c>
      <c r="F30" s="74">
        <v>81503</v>
      </c>
      <c r="G30" s="74">
        <v>24807</v>
      </c>
      <c r="H30" s="77">
        <f t="shared" si="1"/>
        <v>-0.6956</v>
      </c>
    </row>
    <row r="31" spans="1:8" ht="15" customHeight="1">
      <c r="A31" s="28" t="s">
        <v>64</v>
      </c>
      <c r="B31" s="74">
        <v>101125</v>
      </c>
      <c r="C31" s="74">
        <v>24807</v>
      </c>
      <c r="D31" s="75">
        <f t="shared" si="0"/>
        <v>-0.7547</v>
      </c>
      <c r="E31" s="74" t="s">
        <v>67</v>
      </c>
      <c r="F31" s="74">
        <v>34169</v>
      </c>
      <c r="G31" s="74">
        <v>33561</v>
      </c>
      <c r="H31" s="77">
        <f t="shared" si="1"/>
        <v>-0.0178</v>
      </c>
    </row>
    <row r="32" spans="1:8" ht="15" customHeight="1">
      <c r="A32" s="28" t="s">
        <v>78</v>
      </c>
      <c r="B32" s="74">
        <v>55132</v>
      </c>
      <c r="C32" s="74">
        <v>55132</v>
      </c>
      <c r="D32" s="75">
        <f t="shared" si="0"/>
        <v>0</v>
      </c>
      <c r="E32" s="74" t="s">
        <v>68</v>
      </c>
      <c r="F32" s="74">
        <v>173399</v>
      </c>
      <c r="G32" s="74">
        <v>14627</v>
      </c>
      <c r="H32" s="77">
        <f t="shared" si="1"/>
        <v>-0.9156</v>
      </c>
    </row>
    <row r="33" spans="1:8" ht="15" customHeight="1">
      <c r="A33" s="28" t="s">
        <v>79</v>
      </c>
      <c r="B33" s="74">
        <v>11035</v>
      </c>
      <c r="C33" s="74">
        <v>11035</v>
      </c>
      <c r="D33" s="75">
        <f t="shared" si="0"/>
        <v>0</v>
      </c>
      <c r="E33" s="99" t="s">
        <v>83</v>
      </c>
      <c r="F33" s="74">
        <v>52569</v>
      </c>
      <c r="G33" s="74"/>
      <c r="H33" s="77"/>
    </row>
    <row r="34" spans="1:8" ht="15" customHeight="1">
      <c r="A34" s="28" t="s">
        <v>151</v>
      </c>
      <c r="B34" s="74">
        <v>38490</v>
      </c>
      <c r="C34" s="74">
        <v>52569</v>
      </c>
      <c r="D34" s="75">
        <f t="shared" si="0"/>
        <v>0.3658</v>
      </c>
      <c r="E34" s="74"/>
      <c r="F34" s="74"/>
      <c r="G34" s="74"/>
      <c r="H34" s="77"/>
    </row>
    <row r="35" spans="1:8" ht="15" customHeight="1">
      <c r="A35" s="28" t="s">
        <v>152</v>
      </c>
      <c r="B35" s="74">
        <v>81408</v>
      </c>
      <c r="C35" s="74">
        <v>101571</v>
      </c>
      <c r="D35" s="75">
        <f t="shared" si="0"/>
        <v>0.2477</v>
      </c>
      <c r="E35" s="74"/>
      <c r="F35" s="74"/>
      <c r="G35" s="74"/>
      <c r="H35" s="77"/>
    </row>
    <row r="36" spans="1:8" ht="15" customHeight="1">
      <c r="A36" s="28" t="s">
        <v>153</v>
      </c>
      <c r="B36" s="74">
        <v>10000</v>
      </c>
      <c r="C36" s="74"/>
      <c r="D36" s="75"/>
      <c r="E36" s="74"/>
      <c r="F36" s="74"/>
      <c r="G36" s="74"/>
      <c r="H36" s="77"/>
    </row>
    <row r="37" spans="1:8" ht="15" customHeight="1">
      <c r="A37" s="28" t="s">
        <v>154</v>
      </c>
      <c r="B37" s="74">
        <v>172900</v>
      </c>
      <c r="C37" s="74"/>
      <c r="D37" s="75"/>
      <c r="E37" s="74"/>
      <c r="F37" s="74"/>
      <c r="G37" s="74"/>
      <c r="H37" s="77"/>
    </row>
    <row r="38" spans="1:8" ht="15" customHeight="1" thickBot="1">
      <c r="A38" s="93" t="s">
        <v>2</v>
      </c>
      <c r="B38" s="85">
        <f>SUM(B31:B37,B27,B4)</f>
        <v>1017288</v>
      </c>
      <c r="C38" s="85">
        <f>SUM(C31:C37,C27,C4)</f>
        <v>839019</v>
      </c>
      <c r="D38" s="86">
        <f>C38/B38-1</f>
        <v>-0.1752</v>
      </c>
      <c r="E38" s="94" t="s">
        <v>7</v>
      </c>
      <c r="F38" s="85">
        <f>SUM(F27:F33,F4)</f>
        <v>1017288</v>
      </c>
      <c r="G38" s="85">
        <f>SUM(G27:G33,G4)</f>
        <v>839019</v>
      </c>
      <c r="H38" s="88">
        <f>G38/F38-1</f>
        <v>-0.1752</v>
      </c>
    </row>
  </sheetData>
  <sheetProtection/>
  <mergeCells count="1">
    <mergeCell ref="A1:H1"/>
  </mergeCells>
  <printOptions horizontalCentered="1"/>
  <pageMargins left="0.5118110236220472" right="0.4724409448818898" top="0.4724409448818898" bottom="0.4724409448818898" header="0.3937007874015748" footer="0.31496062992125984"/>
  <pageSetup firstPageNumber="6" useFirstPageNumber="1" fitToHeight="1" fitToWidth="1" horizontalDpi="600" verticalDpi="600" orientation="landscape" paperSize="9" scale="7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Zeros="0" zoomScalePageLayoutView="0" workbookViewId="0" topLeftCell="A1">
      <pane xSplit="1" ySplit="3" topLeftCell="B4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C8" sqref="C8"/>
    </sheetView>
  </sheetViews>
  <sheetFormatPr defaultColWidth="8.75390625" defaultRowHeight="13.5" customHeight="1"/>
  <cols>
    <col min="1" max="1" width="40.125" style="1" bestFit="1" customWidth="1"/>
    <col min="2" max="4" width="14.625" style="1" customWidth="1"/>
    <col min="5" max="5" width="32.625" style="1" customWidth="1"/>
    <col min="6" max="8" width="14.625" style="1" customWidth="1"/>
    <col min="9" max="16384" width="8.75390625" style="1" customWidth="1"/>
  </cols>
  <sheetData>
    <row r="1" spans="1:8" ht="29.25" customHeight="1">
      <c r="A1" s="126" t="s">
        <v>132</v>
      </c>
      <c r="B1" s="126"/>
      <c r="C1" s="126"/>
      <c r="D1" s="126"/>
      <c r="E1" s="126"/>
      <c r="F1" s="126"/>
      <c r="G1" s="126"/>
      <c r="H1" s="126"/>
    </row>
    <row r="2" spans="1:8" ht="19.5" customHeight="1" thickBot="1">
      <c r="A2" s="13" t="s">
        <v>1</v>
      </c>
      <c r="B2" s="14"/>
      <c r="C2" s="14"/>
      <c r="D2" s="14"/>
      <c r="E2" s="14"/>
      <c r="F2" s="14"/>
      <c r="G2" s="14"/>
      <c r="H2" s="15" t="s">
        <v>5</v>
      </c>
    </row>
    <row r="3" spans="1:8" ht="30" customHeight="1">
      <c r="A3" s="48" t="s">
        <v>9</v>
      </c>
      <c r="B3" s="49" t="s">
        <v>136</v>
      </c>
      <c r="C3" s="49" t="s">
        <v>131</v>
      </c>
      <c r="D3" s="49" t="s">
        <v>73</v>
      </c>
      <c r="E3" s="50" t="s">
        <v>10</v>
      </c>
      <c r="F3" s="49" t="s">
        <v>127</v>
      </c>
      <c r="G3" s="49" t="s">
        <v>131</v>
      </c>
      <c r="H3" s="51" t="s">
        <v>72</v>
      </c>
    </row>
    <row r="4" spans="1:8" ht="15" customHeight="1">
      <c r="A4" s="52" t="s">
        <v>249</v>
      </c>
      <c r="B4" s="74">
        <f>SUM(B5,B19)</f>
        <v>257162</v>
      </c>
      <c r="C4" s="74">
        <f>SUM(C5,C19)</f>
        <v>276558</v>
      </c>
      <c r="D4" s="75">
        <f>C4/B4-1</f>
        <v>0.0754</v>
      </c>
      <c r="E4" s="89" t="s">
        <v>155</v>
      </c>
      <c r="F4" s="74">
        <f>SUM(F5:F26)</f>
        <v>400242</v>
      </c>
      <c r="G4" s="74">
        <f>SUM(G5:G26)</f>
        <v>443335</v>
      </c>
      <c r="H4" s="77">
        <f>G4/F4-1</f>
        <v>0.1077</v>
      </c>
    </row>
    <row r="5" spans="1:8" ht="15" customHeight="1">
      <c r="A5" s="78" t="s">
        <v>250</v>
      </c>
      <c r="B5" s="74">
        <v>106500</v>
      </c>
      <c r="C5" s="74">
        <v>114828</v>
      </c>
      <c r="D5" s="75">
        <f aca="true" t="shared" si="0" ref="D5:D40">C5/B5-1</f>
        <v>0.0782</v>
      </c>
      <c r="E5" s="90" t="s">
        <v>25</v>
      </c>
      <c r="F5" s="74">
        <v>30525</v>
      </c>
      <c r="G5" s="74">
        <v>35076</v>
      </c>
      <c r="H5" s="77">
        <f aca="true" t="shared" si="1" ref="H5:H40">G5/F5-1</f>
        <v>0.1491</v>
      </c>
    </row>
    <row r="6" spans="1:8" ht="15" customHeight="1">
      <c r="A6" s="91" t="s">
        <v>251</v>
      </c>
      <c r="B6" s="74">
        <v>37590</v>
      </c>
      <c r="C6" s="74">
        <v>41357</v>
      </c>
      <c r="D6" s="75">
        <f t="shared" si="0"/>
        <v>0.1002</v>
      </c>
      <c r="E6" s="90" t="s">
        <v>26</v>
      </c>
      <c r="F6" s="74">
        <v>453</v>
      </c>
      <c r="G6" s="74">
        <v>632</v>
      </c>
      <c r="H6" s="77">
        <f t="shared" si="1"/>
        <v>0.3951</v>
      </c>
    </row>
    <row r="7" spans="1:8" ht="15" customHeight="1">
      <c r="A7" s="91" t="s">
        <v>252</v>
      </c>
      <c r="B7" s="74">
        <v>51</v>
      </c>
      <c r="C7" s="74">
        <v>24</v>
      </c>
      <c r="D7" s="75">
        <f t="shared" si="0"/>
        <v>-0.5294</v>
      </c>
      <c r="E7" s="90" t="s">
        <v>27</v>
      </c>
      <c r="F7" s="74">
        <v>35373</v>
      </c>
      <c r="G7" s="74">
        <v>45880</v>
      </c>
      <c r="H7" s="77">
        <f t="shared" si="1"/>
        <v>0.297</v>
      </c>
    </row>
    <row r="8" spans="1:8" ht="15" customHeight="1">
      <c r="A8" s="59" t="s">
        <v>253</v>
      </c>
      <c r="B8" s="74">
        <v>10462</v>
      </c>
      <c r="C8" s="74">
        <v>11506</v>
      </c>
      <c r="D8" s="75">
        <f t="shared" si="0"/>
        <v>0.0998</v>
      </c>
      <c r="E8" s="90" t="s">
        <v>28</v>
      </c>
      <c r="F8" s="74">
        <v>65622</v>
      </c>
      <c r="G8" s="74">
        <v>68957</v>
      </c>
      <c r="H8" s="77">
        <f t="shared" si="1"/>
        <v>0.0508</v>
      </c>
    </row>
    <row r="9" spans="1:8" ht="15" customHeight="1">
      <c r="A9" s="91" t="s">
        <v>254</v>
      </c>
      <c r="B9" s="74">
        <v>3037</v>
      </c>
      <c r="C9" s="74">
        <v>3392</v>
      </c>
      <c r="D9" s="75">
        <f t="shared" si="0"/>
        <v>0.1169</v>
      </c>
      <c r="E9" s="90" t="s">
        <v>29</v>
      </c>
      <c r="F9" s="74">
        <v>15061</v>
      </c>
      <c r="G9" s="74">
        <v>19660</v>
      </c>
      <c r="H9" s="77">
        <f t="shared" si="1"/>
        <v>0.3054</v>
      </c>
    </row>
    <row r="10" spans="1:8" ht="15" customHeight="1">
      <c r="A10" s="59" t="s">
        <v>255</v>
      </c>
      <c r="B10" s="74">
        <v>6</v>
      </c>
      <c r="C10" s="74">
        <v>7</v>
      </c>
      <c r="D10" s="75">
        <f t="shared" si="0"/>
        <v>0.1667</v>
      </c>
      <c r="E10" s="90" t="s">
        <v>30</v>
      </c>
      <c r="F10" s="74">
        <v>9148</v>
      </c>
      <c r="G10" s="74">
        <v>13102</v>
      </c>
      <c r="H10" s="77">
        <f t="shared" si="1"/>
        <v>0.4322</v>
      </c>
    </row>
    <row r="11" spans="1:8" ht="15" customHeight="1">
      <c r="A11" s="59" t="s">
        <v>256</v>
      </c>
      <c r="B11" s="74">
        <v>10938</v>
      </c>
      <c r="C11" s="74">
        <v>12360</v>
      </c>
      <c r="D11" s="75">
        <f t="shared" si="0"/>
        <v>0.13</v>
      </c>
      <c r="E11" s="90" t="s">
        <v>31</v>
      </c>
      <c r="F11" s="74">
        <v>62297</v>
      </c>
      <c r="G11" s="74">
        <v>71419</v>
      </c>
      <c r="H11" s="77">
        <f t="shared" si="1"/>
        <v>0.1464</v>
      </c>
    </row>
    <row r="12" spans="1:8" ht="15" customHeight="1">
      <c r="A12" s="59" t="s">
        <v>257</v>
      </c>
      <c r="B12" s="74">
        <v>3578</v>
      </c>
      <c r="C12" s="74">
        <v>3809</v>
      </c>
      <c r="D12" s="75">
        <f t="shared" si="0"/>
        <v>0.0646</v>
      </c>
      <c r="E12" s="90" t="s">
        <v>178</v>
      </c>
      <c r="F12" s="74">
        <v>44212</v>
      </c>
      <c r="G12" s="74">
        <v>57239</v>
      </c>
      <c r="H12" s="77">
        <f t="shared" si="1"/>
        <v>0.2946</v>
      </c>
    </row>
    <row r="13" spans="1:8" ht="15" customHeight="1">
      <c r="A13" s="59" t="s">
        <v>258</v>
      </c>
      <c r="B13" s="74">
        <v>1383</v>
      </c>
      <c r="C13" s="74">
        <v>1521</v>
      </c>
      <c r="D13" s="75">
        <f t="shared" si="0"/>
        <v>0.0998</v>
      </c>
      <c r="E13" s="90" t="s">
        <v>32</v>
      </c>
      <c r="F13" s="74">
        <v>2330</v>
      </c>
      <c r="G13" s="74">
        <v>5542</v>
      </c>
      <c r="H13" s="77">
        <f t="shared" si="1"/>
        <v>1.3785</v>
      </c>
    </row>
    <row r="14" spans="1:8" ht="15" customHeight="1">
      <c r="A14" s="59" t="s">
        <v>259</v>
      </c>
      <c r="B14" s="74">
        <v>1660</v>
      </c>
      <c r="C14" s="74">
        <v>1859</v>
      </c>
      <c r="D14" s="75">
        <f t="shared" si="0"/>
        <v>0.1199</v>
      </c>
      <c r="E14" s="90" t="s">
        <v>179</v>
      </c>
      <c r="F14" s="74">
        <v>70566</v>
      </c>
      <c r="G14" s="74">
        <v>25002</v>
      </c>
      <c r="H14" s="77">
        <f t="shared" si="1"/>
        <v>-0.6457</v>
      </c>
    </row>
    <row r="15" spans="1:8" ht="15" customHeight="1">
      <c r="A15" s="91" t="s">
        <v>260</v>
      </c>
      <c r="B15" s="74">
        <v>5514</v>
      </c>
      <c r="C15" s="74">
        <v>6451</v>
      </c>
      <c r="D15" s="75">
        <f t="shared" si="0"/>
        <v>0.1699</v>
      </c>
      <c r="E15" s="90" t="s">
        <v>180</v>
      </c>
      <c r="F15" s="74">
        <v>25788</v>
      </c>
      <c r="G15" s="74">
        <v>34120</v>
      </c>
      <c r="H15" s="77">
        <f t="shared" si="1"/>
        <v>0.3231</v>
      </c>
    </row>
    <row r="16" spans="1:8" ht="15" customHeight="1">
      <c r="A16" s="59" t="s">
        <v>261</v>
      </c>
      <c r="B16" s="74">
        <v>1793</v>
      </c>
      <c r="C16" s="74">
        <v>1972</v>
      </c>
      <c r="D16" s="75">
        <f t="shared" si="0"/>
        <v>0.0998</v>
      </c>
      <c r="E16" s="90" t="s">
        <v>33</v>
      </c>
      <c r="F16" s="74">
        <v>6922</v>
      </c>
      <c r="G16" s="74">
        <v>5414</v>
      </c>
      <c r="H16" s="77">
        <f t="shared" si="1"/>
        <v>-0.2179</v>
      </c>
    </row>
    <row r="17" spans="1:8" ht="15" customHeight="1">
      <c r="A17" s="91" t="s">
        <v>262</v>
      </c>
      <c r="B17" s="74">
        <v>293</v>
      </c>
      <c r="C17" s="74">
        <v>375</v>
      </c>
      <c r="D17" s="75">
        <f t="shared" si="0"/>
        <v>0.2799</v>
      </c>
      <c r="E17" s="90" t="s">
        <v>181</v>
      </c>
      <c r="F17" s="74">
        <v>1562</v>
      </c>
      <c r="G17" s="74">
        <v>1601</v>
      </c>
      <c r="H17" s="77">
        <f t="shared" si="1"/>
        <v>0.025</v>
      </c>
    </row>
    <row r="18" spans="1:8" ht="15" customHeight="1">
      <c r="A18" s="91" t="s">
        <v>263</v>
      </c>
      <c r="B18" s="74">
        <v>30195</v>
      </c>
      <c r="C18" s="74">
        <v>30195</v>
      </c>
      <c r="D18" s="75">
        <f t="shared" si="0"/>
        <v>0</v>
      </c>
      <c r="E18" s="90" t="s">
        <v>182</v>
      </c>
      <c r="F18" s="74">
        <v>1334</v>
      </c>
      <c r="G18" s="74">
        <v>1468</v>
      </c>
      <c r="H18" s="77">
        <f t="shared" si="1"/>
        <v>0.1004</v>
      </c>
    </row>
    <row r="19" spans="1:8" ht="15" customHeight="1">
      <c r="A19" s="78" t="s">
        <v>264</v>
      </c>
      <c r="B19" s="74">
        <v>150662</v>
      </c>
      <c r="C19" s="74">
        <v>161730</v>
      </c>
      <c r="D19" s="75">
        <f t="shared" si="0"/>
        <v>0.0735</v>
      </c>
      <c r="E19" s="90" t="s">
        <v>308</v>
      </c>
      <c r="F19" s="74">
        <v>144</v>
      </c>
      <c r="G19" s="74"/>
      <c r="H19" s="77"/>
    </row>
    <row r="20" spans="1:8" ht="15" customHeight="1">
      <c r="A20" s="91" t="s">
        <v>265</v>
      </c>
      <c r="B20" s="74">
        <v>18228</v>
      </c>
      <c r="C20" s="74">
        <v>20140</v>
      </c>
      <c r="D20" s="75">
        <f t="shared" si="0"/>
        <v>0.1049</v>
      </c>
      <c r="E20" s="90" t="s">
        <v>309</v>
      </c>
      <c r="F20" s="74">
        <v>5460</v>
      </c>
      <c r="G20" s="74">
        <v>5516</v>
      </c>
      <c r="H20" s="77">
        <f t="shared" si="1"/>
        <v>0.0103</v>
      </c>
    </row>
    <row r="21" spans="1:8" ht="15" customHeight="1">
      <c r="A21" s="59" t="s">
        <v>266</v>
      </c>
      <c r="B21" s="74">
        <v>15858</v>
      </c>
      <c r="C21" s="74">
        <v>8184</v>
      </c>
      <c r="D21" s="75">
        <f t="shared" si="0"/>
        <v>-0.4839</v>
      </c>
      <c r="E21" s="90" t="s">
        <v>310</v>
      </c>
      <c r="F21" s="74">
        <v>5856</v>
      </c>
      <c r="G21" s="74">
        <v>7617</v>
      </c>
      <c r="H21" s="77">
        <f t="shared" si="1"/>
        <v>0.3007</v>
      </c>
    </row>
    <row r="22" spans="1:8" ht="15" customHeight="1">
      <c r="A22" s="59" t="s">
        <v>267</v>
      </c>
      <c r="B22" s="74">
        <v>16518</v>
      </c>
      <c r="C22" s="74">
        <v>12812</v>
      </c>
      <c r="D22" s="75">
        <f t="shared" si="0"/>
        <v>-0.2244</v>
      </c>
      <c r="E22" s="90" t="s">
        <v>311</v>
      </c>
      <c r="F22" s="74">
        <v>2793</v>
      </c>
      <c r="G22" s="74">
        <v>3428</v>
      </c>
      <c r="H22" s="77">
        <f t="shared" si="1"/>
        <v>0.2274</v>
      </c>
    </row>
    <row r="23" spans="1:8" ht="15" customHeight="1">
      <c r="A23" s="59" t="s">
        <v>268</v>
      </c>
      <c r="B23" s="74">
        <v>51313</v>
      </c>
      <c r="C23" s="74">
        <v>71314</v>
      </c>
      <c r="D23" s="75">
        <f t="shared" si="0"/>
        <v>0.3898</v>
      </c>
      <c r="E23" s="90" t="s">
        <v>183</v>
      </c>
      <c r="F23" s="74"/>
      <c r="G23" s="74">
        <v>5000</v>
      </c>
      <c r="H23" s="77"/>
    </row>
    <row r="24" spans="1:8" ht="15" customHeight="1">
      <c r="A24" s="59" t="s">
        <v>269</v>
      </c>
      <c r="B24" s="74">
        <v>17007</v>
      </c>
      <c r="C24" s="74">
        <v>18867</v>
      </c>
      <c r="D24" s="75">
        <f t="shared" si="0"/>
        <v>0.1094</v>
      </c>
      <c r="E24" s="90" t="s">
        <v>184</v>
      </c>
      <c r="F24" s="74"/>
      <c r="G24" s="74"/>
      <c r="H24" s="77"/>
    </row>
    <row r="25" spans="1:8" ht="15" customHeight="1">
      <c r="A25" s="59" t="s">
        <v>270</v>
      </c>
      <c r="B25" s="74">
        <v>3092</v>
      </c>
      <c r="C25" s="74">
        <v>3000</v>
      </c>
      <c r="D25" s="75">
        <f t="shared" si="0"/>
        <v>-0.0298</v>
      </c>
      <c r="E25" s="90" t="s">
        <v>312</v>
      </c>
      <c r="F25" s="74">
        <v>14678</v>
      </c>
      <c r="G25" s="74">
        <v>36432</v>
      </c>
      <c r="H25" s="77">
        <f t="shared" si="1"/>
        <v>1.4821</v>
      </c>
    </row>
    <row r="26" spans="1:8" ht="15" customHeight="1">
      <c r="A26" s="91" t="s">
        <v>271</v>
      </c>
      <c r="B26" s="74">
        <v>28646</v>
      </c>
      <c r="C26" s="74">
        <v>27413</v>
      </c>
      <c r="D26" s="75">
        <f t="shared" si="0"/>
        <v>-0.043</v>
      </c>
      <c r="E26" s="90" t="s">
        <v>313</v>
      </c>
      <c r="F26" s="74">
        <v>118</v>
      </c>
      <c r="G26" s="74">
        <v>230</v>
      </c>
      <c r="H26" s="77">
        <f t="shared" si="1"/>
        <v>0.9492</v>
      </c>
    </row>
    <row r="27" spans="1:8" ht="15" customHeight="1">
      <c r="A27" s="83" t="s">
        <v>272</v>
      </c>
      <c r="B27" s="74">
        <v>28105</v>
      </c>
      <c r="C27" s="74">
        <v>28105</v>
      </c>
      <c r="D27" s="75">
        <f t="shared" si="0"/>
        <v>0</v>
      </c>
      <c r="E27" s="55" t="s">
        <v>169</v>
      </c>
      <c r="F27" s="74"/>
      <c r="G27" s="74"/>
      <c r="H27" s="77"/>
    </row>
    <row r="28" spans="1:8" ht="15" customHeight="1">
      <c r="A28" s="78" t="s">
        <v>273</v>
      </c>
      <c r="B28" s="74">
        <v>16425</v>
      </c>
      <c r="C28" s="74">
        <v>16425</v>
      </c>
      <c r="D28" s="75">
        <f t="shared" si="0"/>
        <v>0</v>
      </c>
      <c r="E28" s="55" t="s">
        <v>185</v>
      </c>
      <c r="F28" s="74">
        <v>19960</v>
      </c>
      <c r="G28" s="74"/>
      <c r="H28" s="77"/>
    </row>
    <row r="29" spans="1:8" ht="15" customHeight="1">
      <c r="A29" s="78" t="s">
        <v>274</v>
      </c>
      <c r="B29" s="74">
        <v>3597</v>
      </c>
      <c r="C29" s="74">
        <v>3597</v>
      </c>
      <c r="D29" s="75">
        <f t="shared" si="0"/>
        <v>0</v>
      </c>
      <c r="E29" s="55" t="s">
        <v>186</v>
      </c>
      <c r="F29" s="74">
        <v>12321</v>
      </c>
      <c r="G29" s="74">
        <v>52563</v>
      </c>
      <c r="H29" s="77">
        <f t="shared" si="1"/>
        <v>3.2661</v>
      </c>
    </row>
    <row r="30" spans="1:8" ht="15" customHeight="1">
      <c r="A30" s="78" t="s">
        <v>275</v>
      </c>
      <c r="B30" s="74">
        <v>8083</v>
      </c>
      <c r="C30" s="74">
        <v>8083</v>
      </c>
      <c r="D30" s="75">
        <f t="shared" si="0"/>
        <v>0</v>
      </c>
      <c r="E30" s="55" t="s">
        <v>187</v>
      </c>
      <c r="F30" s="74">
        <v>75475</v>
      </c>
      <c r="G30" s="74">
        <v>24807</v>
      </c>
      <c r="H30" s="77">
        <f t="shared" si="1"/>
        <v>-0.6713</v>
      </c>
    </row>
    <row r="31" spans="1:8" ht="15" customHeight="1">
      <c r="A31" s="52" t="s">
        <v>276</v>
      </c>
      <c r="B31" s="74">
        <v>101125</v>
      </c>
      <c r="C31" s="74">
        <v>24807</v>
      </c>
      <c r="D31" s="75">
        <f t="shared" si="0"/>
        <v>-0.7547</v>
      </c>
      <c r="E31" s="55" t="s">
        <v>188</v>
      </c>
      <c r="F31" s="74">
        <v>34169</v>
      </c>
      <c r="G31" s="74">
        <v>33561</v>
      </c>
      <c r="H31" s="77">
        <f t="shared" si="1"/>
        <v>-0.0178</v>
      </c>
    </row>
    <row r="32" spans="1:8" ht="15" customHeight="1">
      <c r="A32" s="52" t="s">
        <v>277</v>
      </c>
      <c r="B32" s="74">
        <v>10679</v>
      </c>
      <c r="C32" s="74">
        <v>10679</v>
      </c>
      <c r="D32" s="75">
        <f t="shared" si="0"/>
        <v>0</v>
      </c>
      <c r="E32" s="55" t="s">
        <v>189</v>
      </c>
      <c r="F32" s="74">
        <v>173399</v>
      </c>
      <c r="G32" s="74">
        <v>14627</v>
      </c>
      <c r="H32" s="77">
        <f t="shared" si="1"/>
        <v>-0.9156</v>
      </c>
    </row>
    <row r="33" spans="1:8" ht="15" customHeight="1">
      <c r="A33" s="52" t="s">
        <v>278</v>
      </c>
      <c r="B33" s="74">
        <v>1280</v>
      </c>
      <c r="C33" s="74">
        <v>1280</v>
      </c>
      <c r="D33" s="75">
        <f t="shared" si="0"/>
        <v>0</v>
      </c>
      <c r="E33" s="55" t="s">
        <v>190</v>
      </c>
      <c r="F33" s="74">
        <v>52563</v>
      </c>
      <c r="G33" s="74"/>
      <c r="H33" s="77"/>
    </row>
    <row r="34" spans="1:8" ht="15" customHeight="1">
      <c r="A34" s="121" t="s">
        <v>325</v>
      </c>
      <c r="B34" s="74">
        <v>8606</v>
      </c>
      <c r="C34" s="74">
        <v>8606</v>
      </c>
      <c r="D34" s="75">
        <f t="shared" si="0"/>
        <v>0</v>
      </c>
      <c r="E34" s="74"/>
      <c r="F34" s="74"/>
      <c r="G34" s="74"/>
      <c r="H34" s="77"/>
    </row>
    <row r="35" spans="1:8" ht="29.25" customHeight="1">
      <c r="A35" s="92" t="s">
        <v>279</v>
      </c>
      <c r="B35" s="74">
        <v>58379</v>
      </c>
      <c r="C35" s="74">
        <v>64724</v>
      </c>
      <c r="D35" s="75">
        <f t="shared" si="0"/>
        <v>0.1087</v>
      </c>
      <c r="E35" s="74"/>
      <c r="F35" s="74"/>
      <c r="G35" s="74"/>
      <c r="H35" s="77"/>
    </row>
    <row r="36" spans="1:8" ht="15" customHeight="1">
      <c r="A36" s="52" t="s">
        <v>280</v>
      </c>
      <c r="B36" s="74">
        <v>38485</v>
      </c>
      <c r="C36" s="74">
        <v>52563</v>
      </c>
      <c r="D36" s="75">
        <f t="shared" si="0"/>
        <v>0.3658</v>
      </c>
      <c r="E36" s="74"/>
      <c r="F36" s="74"/>
      <c r="G36" s="74"/>
      <c r="H36" s="77"/>
    </row>
    <row r="37" spans="1:8" ht="15" customHeight="1">
      <c r="A37" s="52" t="s">
        <v>281</v>
      </c>
      <c r="B37" s="74">
        <v>81408</v>
      </c>
      <c r="C37" s="74">
        <v>101571</v>
      </c>
      <c r="D37" s="75">
        <f t="shared" si="0"/>
        <v>0.2477</v>
      </c>
      <c r="E37" s="74"/>
      <c r="F37" s="74"/>
      <c r="G37" s="74"/>
      <c r="H37" s="77"/>
    </row>
    <row r="38" spans="1:8" ht="15" customHeight="1">
      <c r="A38" s="52" t="s">
        <v>282</v>
      </c>
      <c r="B38" s="74">
        <v>10000</v>
      </c>
      <c r="C38" s="74"/>
      <c r="D38" s="75"/>
      <c r="E38" s="74"/>
      <c r="F38" s="74"/>
      <c r="G38" s="74"/>
      <c r="H38" s="77"/>
    </row>
    <row r="39" spans="1:8" ht="15" customHeight="1">
      <c r="A39" s="52" t="s">
        <v>283</v>
      </c>
      <c r="B39" s="74">
        <v>172900</v>
      </c>
      <c r="C39" s="74"/>
      <c r="D39" s="75"/>
      <c r="E39" s="74"/>
      <c r="F39" s="74"/>
      <c r="G39" s="74"/>
      <c r="H39" s="77"/>
    </row>
    <row r="40" spans="1:8" ht="15" customHeight="1" thickBot="1">
      <c r="A40" s="93" t="s">
        <v>2</v>
      </c>
      <c r="B40" s="85">
        <f>SUM(B31:B39,B27,B4)</f>
        <v>768129</v>
      </c>
      <c r="C40" s="85">
        <f>SUM(C31:C39,C27,C4)</f>
        <v>568893</v>
      </c>
      <c r="D40" s="86">
        <f t="shared" si="0"/>
        <v>-0.2594</v>
      </c>
      <c r="E40" s="94" t="s">
        <v>7</v>
      </c>
      <c r="F40" s="85">
        <f>SUM(F27:F33,F4)</f>
        <v>768129</v>
      </c>
      <c r="G40" s="85">
        <f>SUM(G27:G33,G4)</f>
        <v>568893</v>
      </c>
      <c r="H40" s="88">
        <f t="shared" si="1"/>
        <v>-0.2594</v>
      </c>
    </row>
  </sheetData>
  <sheetProtection/>
  <mergeCells count="1">
    <mergeCell ref="A1:H1"/>
  </mergeCells>
  <printOptions horizontalCentered="1"/>
  <pageMargins left="0.5118110236220472" right="0.4724409448818898" top="0.4724409448818898" bottom="0.4724409448818898" header="0.3937007874015748" footer="0.31496062992125984"/>
  <pageSetup firstPageNumber="7" useFirstPageNumber="1" fitToHeight="1" fitToWidth="1" horizontalDpi="600" verticalDpi="600" orientation="landscape" paperSize="9" scale="7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Zeros="0" zoomScalePageLayoutView="0" workbookViewId="0" topLeftCell="A1">
      <pane xSplit="1" ySplit="3" topLeftCell="B16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ColWidth="8.75390625" defaultRowHeight="13.5" customHeight="1"/>
  <cols>
    <col min="1" max="1" width="31.375" style="1" bestFit="1" customWidth="1"/>
    <col min="2" max="4" width="13.625" style="1" customWidth="1"/>
    <col min="5" max="5" width="45.50390625" style="1" bestFit="1" customWidth="1"/>
    <col min="6" max="8" width="13.625" style="1" customWidth="1"/>
    <col min="9" max="25" width="8.75390625" style="1" customWidth="1"/>
    <col min="26" max="16384" width="8.75390625" style="1" customWidth="1"/>
  </cols>
  <sheetData>
    <row r="1" spans="1:8" ht="29.25" customHeight="1">
      <c r="A1" s="127" t="s">
        <v>133</v>
      </c>
      <c r="B1" s="127"/>
      <c r="C1" s="127"/>
      <c r="D1" s="127"/>
      <c r="E1" s="127"/>
      <c r="F1" s="127"/>
      <c r="G1" s="127"/>
      <c r="H1" s="127"/>
    </row>
    <row r="2" spans="1:8" ht="20.25" customHeight="1" thickBot="1">
      <c r="A2" s="14" t="s">
        <v>3</v>
      </c>
      <c r="B2" s="14"/>
      <c r="C2" s="14"/>
      <c r="D2" s="14"/>
      <c r="E2" s="14"/>
      <c r="F2" s="14"/>
      <c r="G2" s="14"/>
      <c r="H2" s="15" t="s">
        <v>5</v>
      </c>
    </row>
    <row r="3" spans="1:8" ht="30" customHeight="1">
      <c r="A3" s="48" t="s">
        <v>9</v>
      </c>
      <c r="B3" s="49" t="s">
        <v>127</v>
      </c>
      <c r="C3" s="49" t="s">
        <v>131</v>
      </c>
      <c r="D3" s="49" t="s">
        <v>72</v>
      </c>
      <c r="E3" s="50" t="s">
        <v>10</v>
      </c>
      <c r="F3" s="49" t="s">
        <v>127</v>
      </c>
      <c r="G3" s="49" t="s">
        <v>131</v>
      </c>
      <c r="H3" s="51" t="s">
        <v>72</v>
      </c>
    </row>
    <row r="4" spans="1:8" ht="21" customHeight="1">
      <c r="A4" s="52" t="s">
        <v>191</v>
      </c>
      <c r="B4" s="74">
        <f>SUM(B5:B23)</f>
        <v>436415</v>
      </c>
      <c r="C4" s="74">
        <f>SUM(C5:C23)</f>
        <v>436170</v>
      </c>
      <c r="D4" s="75">
        <f>C4/B4-1</f>
        <v>-0.0006</v>
      </c>
      <c r="E4" s="76" t="s">
        <v>52</v>
      </c>
      <c r="F4" s="74">
        <f>SUM(F5,F14,F17,F19)</f>
        <v>420141</v>
      </c>
      <c r="G4" s="74">
        <f>SUM(G5,G14,G17,G19)</f>
        <v>396170</v>
      </c>
      <c r="H4" s="77">
        <f>G4/F4-1</f>
        <v>-0.0571</v>
      </c>
    </row>
    <row r="5" spans="1:8" ht="21" customHeight="1">
      <c r="A5" s="78" t="s">
        <v>38</v>
      </c>
      <c r="B5" s="74"/>
      <c r="C5" s="74"/>
      <c r="D5" s="75"/>
      <c r="E5" s="79" t="s">
        <v>305</v>
      </c>
      <c r="F5" s="74">
        <v>419183</v>
      </c>
      <c r="G5" s="74">
        <v>394447</v>
      </c>
      <c r="H5" s="77">
        <f aca="true" t="shared" si="0" ref="H5:H30">G5/F5-1</f>
        <v>-0.059</v>
      </c>
    </row>
    <row r="6" spans="1:8" ht="21" customHeight="1">
      <c r="A6" s="78" t="s">
        <v>39</v>
      </c>
      <c r="B6" s="74"/>
      <c r="C6" s="74"/>
      <c r="D6" s="75"/>
      <c r="E6" s="66" t="s">
        <v>199</v>
      </c>
      <c r="F6" s="74">
        <v>399609</v>
      </c>
      <c r="G6" s="74">
        <v>366791</v>
      </c>
      <c r="H6" s="77">
        <f t="shared" si="0"/>
        <v>-0.0821</v>
      </c>
    </row>
    <row r="7" spans="1:8" ht="21" customHeight="1">
      <c r="A7" s="78" t="s">
        <v>36</v>
      </c>
      <c r="B7" s="74">
        <v>2086</v>
      </c>
      <c r="C7" s="74"/>
      <c r="D7" s="75"/>
      <c r="E7" s="66" t="s">
        <v>200</v>
      </c>
      <c r="F7" s="74">
        <v>5313</v>
      </c>
      <c r="G7" s="74">
        <v>5313</v>
      </c>
      <c r="H7" s="77">
        <f t="shared" si="0"/>
        <v>0</v>
      </c>
    </row>
    <row r="8" spans="1:8" ht="21" customHeight="1">
      <c r="A8" s="78" t="s">
        <v>34</v>
      </c>
      <c r="B8" s="74">
        <v>7153</v>
      </c>
      <c r="C8" s="74">
        <v>8626</v>
      </c>
      <c r="D8" s="75">
        <f>C8/B8-1</f>
        <v>0.2059</v>
      </c>
      <c r="E8" s="66" t="s">
        <v>201</v>
      </c>
      <c r="F8" s="74"/>
      <c r="G8" s="74">
        <v>1</v>
      </c>
      <c r="H8" s="77"/>
    </row>
    <row r="9" spans="1:8" ht="21" customHeight="1">
      <c r="A9" s="78" t="s">
        <v>35</v>
      </c>
      <c r="B9" s="74">
        <v>1002</v>
      </c>
      <c r="C9" s="74">
        <v>1208</v>
      </c>
      <c r="D9" s="75">
        <f>C9/B9-1</f>
        <v>0.2056</v>
      </c>
      <c r="E9" s="66" t="s">
        <v>202</v>
      </c>
      <c r="F9" s="74">
        <v>1499</v>
      </c>
      <c r="G9" s="74"/>
      <c r="H9" s="77"/>
    </row>
    <row r="10" spans="1:8" ht="21" customHeight="1">
      <c r="A10" s="57" t="s">
        <v>192</v>
      </c>
      <c r="B10" s="74">
        <v>407902</v>
      </c>
      <c r="C10" s="74">
        <v>412105</v>
      </c>
      <c r="D10" s="75">
        <f>C10/B10-1</f>
        <v>0.0103</v>
      </c>
      <c r="E10" s="66" t="s">
        <v>203</v>
      </c>
      <c r="F10" s="74">
        <v>6395</v>
      </c>
      <c r="G10" s="74">
        <v>8626</v>
      </c>
      <c r="H10" s="77">
        <f t="shared" si="0"/>
        <v>0.3489</v>
      </c>
    </row>
    <row r="11" spans="1:8" ht="21" customHeight="1">
      <c r="A11" s="57" t="s">
        <v>193</v>
      </c>
      <c r="B11" s="74">
        <v>1359</v>
      </c>
      <c r="C11" s="74">
        <v>1595</v>
      </c>
      <c r="D11" s="75">
        <f>C11/B11-1</f>
        <v>0.1737</v>
      </c>
      <c r="E11" s="66" t="s">
        <v>204</v>
      </c>
      <c r="F11" s="74">
        <v>815</v>
      </c>
      <c r="G11" s="74">
        <v>1208</v>
      </c>
      <c r="H11" s="77">
        <f t="shared" si="0"/>
        <v>0.4822</v>
      </c>
    </row>
    <row r="12" spans="1:8" ht="21" customHeight="1">
      <c r="A12" s="57" t="s">
        <v>194</v>
      </c>
      <c r="B12" s="74"/>
      <c r="C12" s="74">
        <v>128</v>
      </c>
      <c r="D12" s="75"/>
      <c r="E12" s="66" t="s">
        <v>205</v>
      </c>
      <c r="F12" s="74">
        <v>307</v>
      </c>
      <c r="G12" s="74">
        <v>6000</v>
      </c>
      <c r="H12" s="77">
        <f t="shared" si="0"/>
        <v>18.544</v>
      </c>
    </row>
    <row r="13" spans="1:8" ht="21" customHeight="1">
      <c r="A13" s="78" t="s">
        <v>37</v>
      </c>
      <c r="B13" s="74">
        <v>12007</v>
      </c>
      <c r="C13" s="74">
        <v>6000</v>
      </c>
      <c r="D13" s="75">
        <f>C13/B13-1</f>
        <v>-0.5003</v>
      </c>
      <c r="E13" s="66" t="s">
        <v>206</v>
      </c>
      <c r="F13" s="74">
        <v>5245</v>
      </c>
      <c r="G13" s="74">
        <v>6508</v>
      </c>
      <c r="H13" s="77">
        <f t="shared" si="0"/>
        <v>0.2408</v>
      </c>
    </row>
    <row r="14" spans="1:8" ht="21" customHeight="1">
      <c r="A14" s="57" t="s">
        <v>195</v>
      </c>
      <c r="B14" s="74">
        <v>4906</v>
      </c>
      <c r="C14" s="74">
        <v>6508</v>
      </c>
      <c r="D14" s="75">
        <f>C14/B14-1</f>
        <v>0.3265</v>
      </c>
      <c r="E14" s="79" t="s">
        <v>306</v>
      </c>
      <c r="F14" s="74">
        <v>5</v>
      </c>
      <c r="G14" s="74"/>
      <c r="H14" s="77"/>
    </row>
    <row r="15" spans="1:8" ht="21" customHeight="1">
      <c r="A15" s="57"/>
      <c r="B15" s="74"/>
      <c r="C15" s="74"/>
      <c r="D15" s="75"/>
      <c r="E15" s="80" t="s">
        <v>42</v>
      </c>
      <c r="F15" s="74"/>
      <c r="G15" s="74"/>
      <c r="H15" s="77"/>
    </row>
    <row r="16" spans="1:8" ht="21" customHeight="1">
      <c r="A16" s="57"/>
      <c r="B16" s="74"/>
      <c r="C16" s="74"/>
      <c r="D16" s="75"/>
      <c r="E16" s="80" t="s">
        <v>43</v>
      </c>
      <c r="F16" s="74">
        <v>5</v>
      </c>
      <c r="G16" s="74"/>
      <c r="H16" s="77"/>
    </row>
    <row r="17" spans="1:8" ht="21" customHeight="1">
      <c r="A17" s="57"/>
      <c r="B17" s="74"/>
      <c r="C17" s="74"/>
      <c r="D17" s="75"/>
      <c r="E17" s="63" t="s">
        <v>207</v>
      </c>
      <c r="F17" s="74"/>
      <c r="G17" s="74">
        <v>128</v>
      </c>
      <c r="H17" s="77"/>
    </row>
    <row r="18" spans="1:8" ht="21" customHeight="1">
      <c r="A18" s="81"/>
      <c r="B18" s="74"/>
      <c r="C18" s="74"/>
      <c r="D18" s="75"/>
      <c r="E18" s="66" t="s">
        <v>208</v>
      </c>
      <c r="F18" s="74"/>
      <c r="G18" s="74">
        <v>128</v>
      </c>
      <c r="H18" s="77"/>
    </row>
    <row r="19" spans="1:8" ht="21" customHeight="1">
      <c r="A19" s="81"/>
      <c r="B19" s="74"/>
      <c r="C19" s="74"/>
      <c r="D19" s="75"/>
      <c r="E19" s="79" t="s">
        <v>307</v>
      </c>
      <c r="F19" s="74">
        <v>953</v>
      </c>
      <c r="G19" s="74">
        <v>1595</v>
      </c>
      <c r="H19" s="77">
        <f t="shared" si="0"/>
        <v>0.6737</v>
      </c>
    </row>
    <row r="20" spans="1:8" ht="21" customHeight="1">
      <c r="A20" s="81"/>
      <c r="B20" s="74"/>
      <c r="C20" s="74"/>
      <c r="D20" s="75"/>
      <c r="E20" s="80" t="s">
        <v>40</v>
      </c>
      <c r="F20" s="74">
        <v>775</v>
      </c>
      <c r="G20" s="74">
        <v>1400</v>
      </c>
      <c r="H20" s="77">
        <f t="shared" si="0"/>
        <v>0.8065</v>
      </c>
    </row>
    <row r="21" spans="1:8" ht="21" customHeight="1">
      <c r="A21" s="81"/>
      <c r="B21" s="74"/>
      <c r="C21" s="74"/>
      <c r="D21" s="75"/>
      <c r="E21" s="80" t="s">
        <v>41</v>
      </c>
      <c r="F21" s="74">
        <v>178</v>
      </c>
      <c r="G21" s="74">
        <v>195</v>
      </c>
      <c r="H21" s="77">
        <f t="shared" si="0"/>
        <v>0.0955</v>
      </c>
    </row>
    <row r="22" spans="1:8" ht="21" customHeight="1">
      <c r="A22" s="81"/>
      <c r="B22" s="74"/>
      <c r="C22" s="74"/>
      <c r="D22" s="75"/>
      <c r="E22" s="82"/>
      <c r="F22" s="74"/>
      <c r="G22" s="74"/>
      <c r="H22" s="77"/>
    </row>
    <row r="23" spans="1:8" ht="21" customHeight="1">
      <c r="A23" s="83"/>
      <c r="B23" s="74"/>
      <c r="C23" s="74"/>
      <c r="D23" s="75"/>
      <c r="E23" s="82"/>
      <c r="F23" s="74"/>
      <c r="G23" s="74"/>
      <c r="H23" s="77"/>
    </row>
    <row r="24" spans="1:8" ht="21" customHeight="1">
      <c r="A24" s="83" t="s">
        <v>118</v>
      </c>
      <c r="B24" s="74">
        <v>1545</v>
      </c>
      <c r="C24" s="74">
        <v>83</v>
      </c>
      <c r="D24" s="75">
        <f>C24/B24-1</f>
        <v>-0.9463</v>
      </c>
      <c r="E24" s="84" t="s">
        <v>86</v>
      </c>
      <c r="F24" s="74">
        <v>938</v>
      </c>
      <c r="G24" s="74">
        <v>83</v>
      </c>
      <c r="H24" s="77">
        <f t="shared" si="0"/>
        <v>-0.9115</v>
      </c>
    </row>
    <row r="25" spans="1:8" ht="21" customHeight="1">
      <c r="A25" s="83" t="s">
        <v>119</v>
      </c>
      <c r="B25" s="74">
        <v>19238</v>
      </c>
      <c r="C25" s="74">
        <v>9628</v>
      </c>
      <c r="D25" s="75">
        <f>C25/B25-1</f>
        <v>-0.4995</v>
      </c>
      <c r="E25" s="76" t="s">
        <v>87</v>
      </c>
      <c r="F25" s="74">
        <v>16167</v>
      </c>
      <c r="G25" s="74">
        <v>40000</v>
      </c>
      <c r="H25" s="77">
        <f t="shared" si="0"/>
        <v>1.4742</v>
      </c>
    </row>
    <row r="26" spans="1:8" ht="21" customHeight="1">
      <c r="A26" s="83" t="s">
        <v>120</v>
      </c>
      <c r="B26" s="74"/>
      <c r="C26" s="74"/>
      <c r="D26" s="75"/>
      <c r="E26" s="84" t="s">
        <v>65</v>
      </c>
      <c r="F26" s="74">
        <v>10324</v>
      </c>
      <c r="G26" s="74">
        <v>9628</v>
      </c>
      <c r="H26" s="77">
        <f t="shared" si="0"/>
        <v>-0.0674</v>
      </c>
    </row>
    <row r="27" spans="1:8" ht="21" customHeight="1">
      <c r="A27" s="52" t="s">
        <v>121</v>
      </c>
      <c r="B27" s="74"/>
      <c r="C27" s="74"/>
      <c r="D27" s="75"/>
      <c r="E27" s="84" t="s">
        <v>88</v>
      </c>
      <c r="F27" s="74"/>
      <c r="G27" s="74"/>
      <c r="H27" s="77"/>
    </row>
    <row r="28" spans="1:8" ht="21" customHeight="1">
      <c r="A28" s="52"/>
      <c r="B28" s="74"/>
      <c r="C28" s="74"/>
      <c r="D28" s="75"/>
      <c r="E28" s="76" t="s">
        <v>84</v>
      </c>
      <c r="F28" s="74">
        <v>9628</v>
      </c>
      <c r="G28" s="74"/>
      <c r="H28" s="77"/>
    </row>
    <row r="29" spans="1:8" ht="21" customHeight="1">
      <c r="A29" s="52"/>
      <c r="B29" s="74"/>
      <c r="C29" s="74"/>
      <c r="D29" s="75"/>
      <c r="E29" s="76"/>
      <c r="F29" s="74"/>
      <c r="G29" s="74"/>
      <c r="H29" s="77"/>
    </row>
    <row r="30" spans="1:8" ht="21" customHeight="1" thickBot="1">
      <c r="A30" s="69" t="s">
        <v>2</v>
      </c>
      <c r="B30" s="85">
        <f>SUM(B24:B27,B4)</f>
        <v>457198</v>
      </c>
      <c r="C30" s="85">
        <f>SUM(C24:C27,C4)</f>
        <v>445881</v>
      </c>
      <c r="D30" s="86">
        <f>C30/B30-1</f>
        <v>-0.0248</v>
      </c>
      <c r="E30" s="87" t="s">
        <v>7</v>
      </c>
      <c r="F30" s="85">
        <f>SUM(F24:F28,F4)</f>
        <v>457198</v>
      </c>
      <c r="G30" s="85">
        <f>SUM(G24:G28,G4)</f>
        <v>445881</v>
      </c>
      <c r="H30" s="88">
        <f t="shared" si="0"/>
        <v>-0.0248</v>
      </c>
    </row>
    <row r="31" ht="14.25" customHeight="1"/>
  </sheetData>
  <sheetProtection/>
  <mergeCells count="1">
    <mergeCell ref="A1:H1"/>
  </mergeCells>
  <printOptions horizontalCentered="1"/>
  <pageMargins left="0.5118110236220472" right="0.4724409448818898" top="0.4724409448818898" bottom="0.4724409448818898" header="0.3937007874015748" footer="0.31496062992125984"/>
  <pageSetup firstPageNumber="8" useFirstPageNumber="1" fitToHeight="1" fitToWidth="1" horizontalDpi="600" verticalDpi="600" orientation="landscape" paperSize="9" scale="7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陈务想</dc:creator>
  <cp:keywords/>
  <dc:description/>
  <cp:lastModifiedBy>陈志顺</cp:lastModifiedBy>
  <cp:lastPrinted>2018-01-15T11:15:35Z</cp:lastPrinted>
  <dcterms:created xsi:type="dcterms:W3CDTF">2006-04-13T03:02:57Z</dcterms:created>
  <dcterms:modified xsi:type="dcterms:W3CDTF">2018-01-24T06:59:45Z</dcterms:modified>
  <cp:category/>
  <cp:version/>
  <cp:contentType/>
  <cp:contentStatus/>
</cp:coreProperties>
</file>